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0460" windowHeight="76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1" i="1" l="1"/>
  <c r="G5" i="1" l="1"/>
  <c r="G15" i="1"/>
  <c r="G13" i="1"/>
  <c r="G9" i="1"/>
  <c r="G7" i="1"/>
  <c r="G3" i="1"/>
  <c r="G21" i="1" l="1"/>
  <c r="E21" i="1"/>
  <c r="D21" i="1"/>
  <c r="C21" i="1"/>
  <c r="F19" i="1"/>
  <c r="F15" i="1"/>
  <c r="H15" i="1" s="1"/>
  <c r="F13" i="1"/>
  <c r="H13" i="1" s="1"/>
  <c r="F11" i="1"/>
  <c r="H11" i="1" s="1"/>
  <c r="F9" i="1"/>
  <c r="H9" i="1" s="1"/>
  <c r="F7" i="1"/>
  <c r="H7" i="1" s="1"/>
  <c r="F5" i="1"/>
  <c r="H5" i="1" s="1"/>
  <c r="F3" i="1"/>
  <c r="F21" i="1" l="1"/>
  <c r="H21" i="1" s="1"/>
  <c r="H3" i="1"/>
</calcChain>
</file>

<file path=xl/sharedStrings.xml><?xml version="1.0" encoding="utf-8"?>
<sst xmlns="http://schemas.openxmlformats.org/spreadsheetml/2006/main" count="102" uniqueCount="29">
  <si>
    <t>江门供应商交货管制表</t>
  </si>
  <si>
    <t>供应商</t>
  </si>
  <si>
    <t>类型</t>
  </si>
  <si>
    <t>上月欠数</t>
  </si>
  <si>
    <t>8月需求</t>
  </si>
  <si>
    <t>合计需求</t>
  </si>
  <si>
    <t>本月欠数</t>
  </si>
  <si>
    <t>供应商已接订单(未交)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</si>
  <si>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</si>
  <si>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</si>
  <si>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</si>
  <si>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</si>
  <si>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</si>
  <si>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</si>
  <si>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</si>
  <si>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</si>
  <si>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</si>
  <si>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</si>
  <si>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</si>
  <si>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</si>
  <si>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</si>
  <si>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</si>
  <si>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</si>
  <si>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打样</t>
  </si>
  <si>
    <t>打样开模</t>
  </si>
  <si>
    <t>新增</t>
  </si>
  <si>
    <t>联洋</t>
  </si>
  <si>
    <t>汇总</t>
  </si>
  <si>
    <t>放假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</si>
</sst>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 "/>
  </numFmts>
  <fonts count="9">
    <font>
      <sz val="11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rgb="FF000000"/>
      <name val="等线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 readingOrder="1"/>
    </xf>
    <xf numFmtId="58" fontId="3" fillId="0" borderId="4" xfId="0" applyNumberFormat="1" applyFont="1" applyBorder="1" applyAlignment="1">
      <alignment horizontal="center" vertical="center" wrapText="1" readingOrder="1"/>
    </xf>
    <xf numFmtId="177" fontId="5" fillId="2" borderId="4" xfId="0" applyNumberFormat="1" applyFont="1" applyFill="1" applyBorder="1" applyAlignment="1">
      <alignment horizontal="center" vertical="center" wrapText="1" readingOrder="1"/>
    </xf>
    <xf numFmtId="177" fontId="5" fillId="0" borderId="4" xfId="0" applyNumberFormat="1" applyFont="1" applyBorder="1" applyAlignment="1">
      <alignment horizontal="center" vertical="center" wrapText="1" readingOrder="1"/>
    </xf>
    <xf numFmtId="177" fontId="3" fillId="0" borderId="4" xfId="0" applyNumberFormat="1" applyFont="1" applyBorder="1" applyAlignment="1">
      <alignment horizontal="center" vertical="center" wrapText="1" readingOrder="1"/>
    </xf>
    <xf numFmtId="177" fontId="5" fillId="3" borderId="4" xfId="0" applyNumberFormat="1" applyFont="1" applyFill="1" applyBorder="1" applyAlignment="1">
      <alignment horizontal="center" vertical="center" wrapText="1" readingOrder="1"/>
    </xf>
    <xf numFmtId="177" fontId="6" fillId="0" borderId="4" xfId="0" applyNumberFormat="1" applyFont="1" applyBorder="1" applyAlignment="1">
      <alignment horizontal="center" vertical="center" wrapText="1" readingOrder="1"/>
    </xf>
    <xf numFmtId="177" fontId="7" fillId="0" borderId="4" xfId="0" applyNumberFormat="1" applyFont="1" applyBorder="1" applyAlignment="1">
      <alignment horizontal="center" vertical="center" wrapText="1" readingOrder="1"/>
    </xf>
    <xf numFmtId="177" fontId="7" fillId="0" borderId="0" xfId="0" applyNumberFormat="1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 readingOrder="1"/>
    </xf>
    <xf numFmtId="177" fontId="3" fillId="0" borderId="5" xfId="0" applyNumberFormat="1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176" fontId="3" fillId="0" borderId="5" xfId="0" applyNumberFormat="1" applyFont="1" applyBorder="1" applyAlignment="1">
      <alignment horizontal="center" vertical="center" wrapText="1" readingOrder="1"/>
    </xf>
    <xf numFmtId="176" fontId="3" fillId="0" borderId="6" xfId="0" applyNumberFormat="1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workbookViewId="0">
      <pane xSplit="9" ySplit="24" topLeftCell="Z25" activePane="bottomRight" state="frozen"/>
      <selection pane="topRight"/>
      <selection pane="bottomLeft"/>
      <selection pane="bottomRight" activeCell="AD24" sqref="AD24"/>
    </sheetView>
  </sheetViews>
  <sheetFormatPr defaultColWidth="9" defaultRowHeight="13.5"/>
  <cols>
    <col min="8" max="8" width="10.875" customWidth="1"/>
    <col min="10" max="16" width="10.375" hidden="1" customWidth="1"/>
    <col min="17" max="18" width="10.375" customWidth="1"/>
    <col min="19" max="19" width="10.5" customWidth="1"/>
    <col min="20" max="39" width="10.375" customWidth="1"/>
  </cols>
  <sheetData>
    <row r="1" spans="1:40" ht="16.5" customHeight="1">
      <c r="A1" s="22" t="s">
        <v>0</v>
      </c>
      <c r="B1" s="23"/>
      <c r="C1" s="23"/>
      <c r="D1" s="23"/>
      <c r="E1" s="23"/>
      <c r="F1" s="23"/>
      <c r="G1" s="23"/>
      <c r="H1" s="2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3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>
        <v>44410</v>
      </c>
      <c r="K2" s="3">
        <v>44411</v>
      </c>
      <c r="L2" s="3">
        <v>44412</v>
      </c>
      <c r="M2" s="3">
        <v>44413</v>
      </c>
      <c r="N2" s="3">
        <v>44414</v>
      </c>
      <c r="O2" s="3">
        <v>44415</v>
      </c>
      <c r="P2" s="3">
        <v>44416</v>
      </c>
      <c r="Q2" s="3">
        <v>44417</v>
      </c>
      <c r="R2" s="3">
        <v>44418</v>
      </c>
      <c r="S2" s="3">
        <v>44419</v>
      </c>
      <c r="T2" s="3">
        <v>44420</v>
      </c>
      <c r="U2" s="3">
        <v>44421</v>
      </c>
      <c r="V2" s="3">
        <v>44422</v>
      </c>
      <c r="W2" s="3">
        <v>44423</v>
      </c>
      <c r="X2" s="3">
        <v>44424</v>
      </c>
      <c r="Y2" s="3">
        <v>44425</v>
      </c>
      <c r="Z2" s="3">
        <v>44426</v>
      </c>
      <c r="AA2" s="3">
        <v>44427</v>
      </c>
      <c r="AB2" s="3">
        <v>44428</v>
      </c>
      <c r="AC2" s="3">
        <v>44429</v>
      </c>
      <c r="AD2" s="3">
        <v>44430</v>
      </c>
      <c r="AE2" s="3">
        <v>44431</v>
      </c>
      <c r="AF2" s="3">
        <v>44432</v>
      </c>
      <c r="AG2" s="3">
        <v>44433</v>
      </c>
      <c r="AH2" s="3">
        <v>44434</v>
      </c>
      <c r="AI2" s="3">
        <v>44435</v>
      </c>
      <c r="AJ2" s="3">
        <v>44436</v>
      </c>
      <c r="AK2" s="3">
        <v>44437</v>
      </c>
      <c r="AL2" s="3">
        <v>44438</v>
      </c>
      <c r="AM2" s="3">
        <v>44439</v>
      </c>
      <c r="AN2" s="1" t="s">
        <v>10</v>
      </c>
    </row>
    <row r="3" spans="1:40">
      <c r="A3" s="21" t="s">
        <v>11</v>
      </c>
      <c r="B3" s="20" t="s">
        <v>12</v>
      </c>
      <c r="C3" s="18">
        <v>2392</v>
      </c>
      <c r="D3" s="20">
        <v>6850</v>
      </c>
      <c r="E3" s="18">
        <v>9242</v>
      </c>
      <c r="F3" s="18">
        <f t="shared" ref="F3:F7" si="0">E3-SUM(K4:AM4)</f>
        <v>-2971</v>
      </c>
      <c r="G3" s="13">
        <f>9648-SUM(J4:AM4)</f>
        <v>-2565</v>
      </c>
      <c r="H3" s="16">
        <f t="shared" ref="H3:H7" si="1">1-F3/E3</f>
        <v>1.3214672148885522</v>
      </c>
      <c r="I3" s="1" t="s">
        <v>13</v>
      </c>
      <c r="J3" s="4">
        <v>309</v>
      </c>
      <c r="K3" s="4">
        <v>309</v>
      </c>
      <c r="L3" s="4">
        <v>309</v>
      </c>
      <c r="M3" s="4">
        <v>309</v>
      </c>
      <c r="N3" s="4">
        <v>309</v>
      </c>
      <c r="O3" s="4">
        <v>309</v>
      </c>
      <c r="P3" s="4">
        <v>309</v>
      </c>
      <c r="Q3" s="4">
        <v>309</v>
      </c>
      <c r="R3" s="4">
        <v>309</v>
      </c>
      <c r="S3" s="4">
        <v>309</v>
      </c>
      <c r="T3" s="4">
        <v>309</v>
      </c>
      <c r="U3" s="4">
        <v>309</v>
      </c>
      <c r="V3" s="4">
        <v>309</v>
      </c>
      <c r="W3" s="4">
        <v>309</v>
      </c>
      <c r="X3" s="4">
        <v>309</v>
      </c>
      <c r="Y3" s="4">
        <v>309</v>
      </c>
      <c r="Z3" s="4">
        <v>309</v>
      </c>
      <c r="AA3" s="4">
        <v>309</v>
      </c>
      <c r="AB3" s="4">
        <v>309</v>
      </c>
      <c r="AC3" s="4">
        <v>309</v>
      </c>
      <c r="AD3" s="4">
        <v>309</v>
      </c>
      <c r="AE3" s="4">
        <v>309</v>
      </c>
      <c r="AF3" s="4">
        <v>309</v>
      </c>
      <c r="AG3" s="4">
        <v>309</v>
      </c>
      <c r="AH3" s="4">
        <v>309</v>
      </c>
      <c r="AI3" s="4">
        <v>309</v>
      </c>
      <c r="AJ3" s="4">
        <v>309</v>
      </c>
      <c r="AK3" s="4">
        <v>309</v>
      </c>
      <c r="AL3" s="4">
        <v>309</v>
      </c>
      <c r="AM3" s="4">
        <v>309</v>
      </c>
      <c r="AN3" s="12"/>
    </row>
    <row r="4" spans="1:40">
      <c r="A4" s="21"/>
      <c r="B4" s="20"/>
      <c r="C4" s="14"/>
      <c r="D4" s="20"/>
      <c r="E4" s="14"/>
      <c r="F4" s="14"/>
      <c r="G4" s="14"/>
      <c r="H4" s="17"/>
      <c r="I4" s="1" t="s">
        <v>14</v>
      </c>
      <c r="J4" s="5">
        <v>0</v>
      </c>
      <c r="K4" s="5">
        <v>0</v>
      </c>
      <c r="L4" s="5">
        <v>0</v>
      </c>
      <c r="M4" s="5">
        <v>1140</v>
      </c>
      <c r="N4" s="5">
        <v>0</v>
      </c>
      <c r="O4" s="5">
        <v>1200</v>
      </c>
      <c r="P4" s="5">
        <v>1300</v>
      </c>
      <c r="Q4" s="5">
        <v>1200</v>
      </c>
      <c r="R4" s="5">
        <v>1600</v>
      </c>
      <c r="S4" s="5">
        <v>1400</v>
      </c>
      <c r="T4" s="5">
        <v>2900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1473</v>
      </c>
      <c r="AF4" s="5"/>
      <c r="AG4" s="5"/>
      <c r="AH4" s="5"/>
      <c r="AI4" s="5"/>
      <c r="AJ4" s="5"/>
      <c r="AK4" s="5"/>
      <c r="AL4" s="5"/>
      <c r="AM4" s="5"/>
      <c r="AN4" s="12"/>
    </row>
    <row r="5" spans="1:40">
      <c r="A5" s="21" t="s">
        <v>15</v>
      </c>
      <c r="B5" s="20" t="s">
        <v>12</v>
      </c>
      <c r="C5" s="18">
        <v>6255</v>
      </c>
      <c r="D5" s="20">
        <v>36260</v>
      </c>
      <c r="E5" s="18">
        <v>42515</v>
      </c>
      <c r="F5" s="18">
        <f t="shared" si="0"/>
        <v>19921</v>
      </c>
      <c r="G5" s="13">
        <f>37581-SUM(J6:AM6)</f>
        <v>14987</v>
      </c>
      <c r="H5" s="16">
        <f t="shared" si="1"/>
        <v>0.53143596377749036</v>
      </c>
      <c r="I5" s="1" t="s">
        <v>16</v>
      </c>
      <c r="J5" s="4">
        <v>1418</v>
      </c>
      <c r="K5" s="4">
        <v>1418</v>
      </c>
      <c r="L5" s="4">
        <v>1418</v>
      </c>
      <c r="M5" s="4">
        <v>1418</v>
      </c>
      <c r="N5" s="4">
        <v>1418</v>
      </c>
      <c r="O5" s="4">
        <v>1418</v>
      </c>
      <c r="P5" s="4">
        <v>1418</v>
      </c>
      <c r="Q5" s="4">
        <v>1418</v>
      </c>
      <c r="R5" s="4">
        <v>1418</v>
      </c>
      <c r="S5" s="4">
        <v>1418</v>
      </c>
      <c r="T5" s="4">
        <v>1418</v>
      </c>
      <c r="U5" s="4">
        <v>1418</v>
      </c>
      <c r="V5" s="4">
        <v>1418</v>
      </c>
      <c r="W5" s="4">
        <v>1418</v>
      </c>
      <c r="X5" s="4">
        <v>1418</v>
      </c>
      <c r="Y5" s="4">
        <v>1418</v>
      </c>
      <c r="Z5" s="4">
        <v>1418</v>
      </c>
      <c r="AA5" s="4">
        <v>1418</v>
      </c>
      <c r="AB5" s="4">
        <v>1418</v>
      </c>
      <c r="AC5" s="4">
        <v>1418</v>
      </c>
      <c r="AD5" s="4">
        <v>1418</v>
      </c>
      <c r="AE5" s="4">
        <v>1418</v>
      </c>
      <c r="AF5" s="4">
        <v>1418</v>
      </c>
      <c r="AG5" s="4">
        <v>1418</v>
      </c>
      <c r="AH5" s="4">
        <v>1418</v>
      </c>
      <c r="AI5" s="4">
        <v>1418</v>
      </c>
      <c r="AJ5" s="4">
        <v>1418</v>
      </c>
      <c r="AK5" s="4">
        <v>1418</v>
      </c>
      <c r="AL5" s="4">
        <v>1418</v>
      </c>
      <c r="AM5" s="4">
        <v>1418</v>
      </c>
      <c r="AN5" s="12"/>
    </row>
    <row r="6" spans="1:40">
      <c r="A6" s="21"/>
      <c r="B6" s="20"/>
      <c r="C6" s="14"/>
      <c r="D6" s="20"/>
      <c r="E6" s="14"/>
      <c r="F6" s="14"/>
      <c r="G6" s="14"/>
      <c r="H6" s="17"/>
      <c r="I6" s="1" t="s">
        <v>14</v>
      </c>
      <c r="J6" s="5">
        <v>0</v>
      </c>
      <c r="K6" s="5">
        <v>0</v>
      </c>
      <c r="L6" s="5">
        <v>0</v>
      </c>
      <c r="M6" s="5">
        <v>2000</v>
      </c>
      <c r="N6" s="5">
        <v>0</v>
      </c>
      <c r="O6" s="5">
        <v>1713</v>
      </c>
      <c r="P6" s="5">
        <v>2285</v>
      </c>
      <c r="Q6" s="5">
        <v>0</v>
      </c>
      <c r="R6" s="5">
        <v>0</v>
      </c>
      <c r="S6" s="5">
        <v>0</v>
      </c>
      <c r="T6" s="5">
        <v>0</v>
      </c>
      <c r="U6" s="5">
        <v>3384</v>
      </c>
      <c r="V6" s="5">
        <v>2671</v>
      </c>
      <c r="W6" s="5">
        <v>2688</v>
      </c>
      <c r="X6" s="5">
        <v>1272</v>
      </c>
      <c r="Y6" s="5">
        <v>0</v>
      </c>
      <c r="Z6" s="5">
        <v>0</v>
      </c>
      <c r="AA6" s="5">
        <v>1001</v>
      </c>
      <c r="AB6" s="5">
        <v>4080</v>
      </c>
      <c r="AC6" s="7" t="s">
        <v>28</v>
      </c>
      <c r="AD6" s="5">
        <v>0</v>
      </c>
      <c r="AE6" s="5">
        <v>1500</v>
      </c>
      <c r="AF6" s="5"/>
      <c r="AG6" s="5"/>
      <c r="AH6" s="5"/>
      <c r="AI6" s="5"/>
      <c r="AJ6" s="5"/>
      <c r="AK6" s="5"/>
      <c r="AL6" s="5"/>
      <c r="AM6" s="5"/>
      <c r="AN6" s="12"/>
    </row>
    <row r="7" spans="1:40">
      <c r="A7" s="21" t="s">
        <v>17</v>
      </c>
      <c r="B7" s="20" t="s">
        <v>12</v>
      </c>
      <c r="C7" s="18">
        <v>62809</v>
      </c>
      <c r="D7" s="20">
        <v>79759</v>
      </c>
      <c r="E7" s="18">
        <v>142458</v>
      </c>
      <c r="F7" s="18">
        <f t="shared" si="0"/>
        <v>121409</v>
      </c>
      <c r="G7" s="13">
        <f>67900-SUM(J8:AM8)</f>
        <v>46275</v>
      </c>
      <c r="H7" s="16">
        <f t="shared" si="1"/>
        <v>0.14775582978842883</v>
      </c>
      <c r="I7" s="1" t="s">
        <v>16</v>
      </c>
      <c r="J7" s="4">
        <v>4753</v>
      </c>
      <c r="K7" s="4">
        <v>4753</v>
      </c>
      <c r="L7" s="4">
        <v>4753</v>
      </c>
      <c r="M7" s="4">
        <v>4753</v>
      </c>
      <c r="N7" s="4">
        <v>4753</v>
      </c>
      <c r="O7" s="4">
        <v>4753</v>
      </c>
      <c r="P7" s="4">
        <v>4753</v>
      </c>
      <c r="Q7" s="4">
        <v>4753</v>
      </c>
      <c r="R7" s="4">
        <v>4753</v>
      </c>
      <c r="S7" s="4">
        <v>4753</v>
      </c>
      <c r="T7" s="4">
        <v>4753</v>
      </c>
      <c r="U7" s="4">
        <v>4753</v>
      </c>
      <c r="V7" s="4">
        <v>4753</v>
      </c>
      <c r="W7" s="4">
        <v>4753</v>
      </c>
      <c r="X7" s="4">
        <v>4753</v>
      </c>
      <c r="Y7" s="4">
        <v>4753</v>
      </c>
      <c r="Z7" s="4">
        <v>4753</v>
      </c>
      <c r="AA7" s="4">
        <v>4753</v>
      </c>
      <c r="AB7" s="4">
        <v>4753</v>
      </c>
      <c r="AC7" s="4">
        <v>4753</v>
      </c>
      <c r="AD7" s="4">
        <v>4753</v>
      </c>
      <c r="AE7" s="4">
        <v>4753</v>
      </c>
      <c r="AF7" s="4">
        <v>4753</v>
      </c>
      <c r="AG7" s="4">
        <v>4753</v>
      </c>
      <c r="AH7" s="4">
        <v>4753</v>
      </c>
      <c r="AI7" s="4">
        <v>4753</v>
      </c>
      <c r="AJ7" s="4">
        <v>4753</v>
      </c>
      <c r="AK7" s="4">
        <v>4753</v>
      </c>
      <c r="AL7" s="4">
        <v>4753</v>
      </c>
      <c r="AM7" s="4">
        <v>4753</v>
      </c>
      <c r="AN7" s="12"/>
    </row>
    <row r="8" spans="1:40">
      <c r="A8" s="21"/>
      <c r="B8" s="20"/>
      <c r="C8" s="14"/>
      <c r="D8" s="20"/>
      <c r="E8" s="14"/>
      <c r="F8" s="14"/>
      <c r="G8" s="14"/>
      <c r="H8" s="17"/>
      <c r="I8" s="1" t="s">
        <v>14</v>
      </c>
      <c r="J8" s="5">
        <v>576</v>
      </c>
      <c r="K8" s="5">
        <v>0</v>
      </c>
      <c r="L8" s="5">
        <v>0</v>
      </c>
      <c r="M8" s="5">
        <v>880</v>
      </c>
      <c r="N8" s="5">
        <v>1872</v>
      </c>
      <c r="O8" s="5">
        <v>1008</v>
      </c>
      <c r="P8" s="5">
        <v>0</v>
      </c>
      <c r="Q8" s="5">
        <v>1006</v>
      </c>
      <c r="R8" s="5">
        <v>0</v>
      </c>
      <c r="S8" s="5">
        <v>1008</v>
      </c>
      <c r="T8" s="5">
        <v>3004</v>
      </c>
      <c r="U8" s="5">
        <v>1020</v>
      </c>
      <c r="V8" s="5">
        <v>1152</v>
      </c>
      <c r="W8" s="5">
        <v>0</v>
      </c>
      <c r="X8" s="5">
        <v>1152</v>
      </c>
      <c r="Y8" s="5">
        <v>0</v>
      </c>
      <c r="Z8" s="5">
        <v>2160</v>
      </c>
      <c r="AA8" s="5">
        <v>1080</v>
      </c>
      <c r="AB8" s="5">
        <v>3000</v>
      </c>
      <c r="AC8" s="7" t="s">
        <v>28</v>
      </c>
      <c r="AD8" s="5">
        <v>0</v>
      </c>
      <c r="AE8" s="5">
        <v>2707</v>
      </c>
      <c r="AF8" s="5"/>
      <c r="AG8" s="5"/>
      <c r="AH8" s="5"/>
      <c r="AI8" s="5"/>
      <c r="AJ8" s="5"/>
      <c r="AK8" s="5"/>
      <c r="AL8" s="5"/>
      <c r="AM8" s="5"/>
      <c r="AN8" s="12"/>
    </row>
    <row r="9" spans="1:40">
      <c r="A9" s="21" t="s">
        <v>18</v>
      </c>
      <c r="B9" s="20" t="s">
        <v>12</v>
      </c>
      <c r="C9" s="18">
        <v>9882</v>
      </c>
      <c r="D9" s="20">
        <v>68016</v>
      </c>
      <c r="E9" s="18">
        <v>77898</v>
      </c>
      <c r="F9" s="18">
        <f t="shared" ref="F9:F13" si="2">E9-SUM(K10:AM10)</f>
        <v>52100</v>
      </c>
      <c r="G9" s="13">
        <f>42553-SUM(J10:AM10)</f>
        <v>15915</v>
      </c>
      <c r="H9" s="16">
        <f t="shared" ref="H9:H13" si="3">1-F9/E9</f>
        <v>0.33117666692341263</v>
      </c>
      <c r="I9" s="1" t="s">
        <v>16</v>
      </c>
      <c r="J9" s="4">
        <v>2597</v>
      </c>
      <c r="K9" s="4">
        <v>2597</v>
      </c>
      <c r="L9" s="4">
        <v>2597</v>
      </c>
      <c r="M9" s="4">
        <v>2597</v>
      </c>
      <c r="N9" s="4">
        <v>2597</v>
      </c>
      <c r="O9" s="4">
        <v>2597</v>
      </c>
      <c r="P9" s="4">
        <v>2597</v>
      </c>
      <c r="Q9" s="4">
        <v>2597</v>
      </c>
      <c r="R9" s="4">
        <v>2597</v>
      </c>
      <c r="S9" s="4">
        <v>2597</v>
      </c>
      <c r="T9" s="4">
        <v>2597</v>
      </c>
      <c r="U9" s="4">
        <v>2597</v>
      </c>
      <c r="V9" s="4">
        <v>2597</v>
      </c>
      <c r="W9" s="4">
        <v>2597</v>
      </c>
      <c r="X9" s="4">
        <v>2597</v>
      </c>
      <c r="Y9" s="4">
        <v>2597</v>
      </c>
      <c r="Z9" s="4">
        <v>2597</v>
      </c>
      <c r="AA9" s="4">
        <v>2597</v>
      </c>
      <c r="AB9" s="4">
        <v>2597</v>
      </c>
      <c r="AC9" s="4">
        <v>2597</v>
      </c>
      <c r="AD9" s="4">
        <v>2597</v>
      </c>
      <c r="AE9" s="4">
        <v>2597</v>
      </c>
      <c r="AF9" s="4">
        <v>2597</v>
      </c>
      <c r="AG9" s="4">
        <v>2597</v>
      </c>
      <c r="AH9" s="4">
        <v>2597</v>
      </c>
      <c r="AI9" s="4">
        <v>2597</v>
      </c>
      <c r="AJ9" s="4">
        <v>2597</v>
      </c>
      <c r="AK9" s="4">
        <v>2597</v>
      </c>
      <c r="AL9" s="4">
        <v>2597</v>
      </c>
      <c r="AM9" s="4">
        <v>2597</v>
      </c>
      <c r="AN9" s="12"/>
    </row>
    <row r="10" spans="1:40">
      <c r="A10" s="21"/>
      <c r="B10" s="20"/>
      <c r="C10" s="14"/>
      <c r="D10" s="20"/>
      <c r="E10" s="14"/>
      <c r="F10" s="14"/>
      <c r="G10" s="14"/>
      <c r="H10" s="17"/>
      <c r="I10" s="1" t="s">
        <v>14</v>
      </c>
      <c r="J10" s="5">
        <v>840</v>
      </c>
      <c r="K10" s="5">
        <v>0</v>
      </c>
      <c r="L10" s="5">
        <v>0</v>
      </c>
      <c r="M10" s="5">
        <v>0</v>
      </c>
      <c r="N10" s="5">
        <v>1540</v>
      </c>
      <c r="O10" s="5">
        <v>0</v>
      </c>
      <c r="P10" s="5">
        <v>1640</v>
      </c>
      <c r="Q10" s="5">
        <v>6530</v>
      </c>
      <c r="R10" s="5">
        <v>3940</v>
      </c>
      <c r="S10" s="5">
        <v>789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3020</v>
      </c>
      <c r="AA10" s="5">
        <v>2760</v>
      </c>
      <c r="AB10" s="5">
        <v>3100</v>
      </c>
      <c r="AC10" s="5">
        <v>1322</v>
      </c>
      <c r="AD10" s="5">
        <v>0</v>
      </c>
      <c r="AE10" s="5">
        <v>1157</v>
      </c>
      <c r="AF10" s="5"/>
      <c r="AG10" s="5"/>
      <c r="AH10" s="5"/>
      <c r="AI10" s="5"/>
      <c r="AJ10" s="5"/>
      <c r="AK10" s="5"/>
      <c r="AL10" s="5"/>
      <c r="AM10" s="5"/>
      <c r="AN10" s="12"/>
    </row>
    <row r="11" spans="1:40">
      <c r="A11" s="21" t="s">
        <v>19</v>
      </c>
      <c r="B11" s="20" t="s">
        <v>12</v>
      </c>
      <c r="C11" s="18">
        <v>0</v>
      </c>
      <c r="D11" s="20">
        <v>67416</v>
      </c>
      <c r="E11" s="18">
        <v>67416</v>
      </c>
      <c r="F11" s="18">
        <f t="shared" si="2"/>
        <v>51335</v>
      </c>
      <c r="G11" s="13">
        <f>12000-SUM(J12:AM12)</f>
        <v>-5381</v>
      </c>
      <c r="H11" s="16">
        <f t="shared" si="3"/>
        <v>0.23853387919781655</v>
      </c>
      <c r="I11" s="1" t="s">
        <v>16</v>
      </c>
      <c r="J11" s="4">
        <v>2248</v>
      </c>
      <c r="K11" s="4">
        <v>2248</v>
      </c>
      <c r="L11" s="4">
        <v>2248</v>
      </c>
      <c r="M11" s="4">
        <v>2248</v>
      </c>
      <c r="N11" s="4">
        <v>2248</v>
      </c>
      <c r="O11" s="4">
        <v>2248</v>
      </c>
      <c r="P11" s="4">
        <v>2248</v>
      </c>
      <c r="Q11" s="4">
        <v>2248</v>
      </c>
      <c r="R11" s="4">
        <v>2248</v>
      </c>
      <c r="S11" s="4">
        <v>2248</v>
      </c>
      <c r="T11" s="4">
        <v>2248</v>
      </c>
      <c r="U11" s="4">
        <v>2248</v>
      </c>
      <c r="V11" s="4">
        <v>2248</v>
      </c>
      <c r="W11" s="4">
        <v>2248</v>
      </c>
      <c r="X11" s="4">
        <v>2248</v>
      </c>
      <c r="Y11" s="4">
        <v>2248</v>
      </c>
      <c r="Z11" s="4">
        <v>2248</v>
      </c>
      <c r="AA11" s="4">
        <v>2248</v>
      </c>
      <c r="AB11" s="4">
        <v>2248</v>
      </c>
      <c r="AC11" s="4">
        <v>2248</v>
      </c>
      <c r="AD11" s="4">
        <v>2248</v>
      </c>
      <c r="AE11" s="4">
        <v>2248</v>
      </c>
      <c r="AF11" s="4">
        <v>2248</v>
      </c>
      <c r="AG11" s="4">
        <v>2248</v>
      </c>
      <c r="AH11" s="4">
        <v>2248</v>
      </c>
      <c r="AI11" s="4">
        <v>2248</v>
      </c>
      <c r="AJ11" s="4">
        <v>2248</v>
      </c>
      <c r="AK11" s="4">
        <v>2248</v>
      </c>
      <c r="AL11" s="4">
        <v>2248</v>
      </c>
      <c r="AM11" s="4">
        <v>2248</v>
      </c>
      <c r="AN11" s="12"/>
    </row>
    <row r="12" spans="1:40">
      <c r="A12" s="21"/>
      <c r="B12" s="20"/>
      <c r="C12" s="14"/>
      <c r="D12" s="20"/>
      <c r="E12" s="14"/>
      <c r="F12" s="14"/>
      <c r="G12" s="14"/>
      <c r="H12" s="17"/>
      <c r="I12" s="1" t="s">
        <v>14</v>
      </c>
      <c r="J12" s="5">
        <v>1300</v>
      </c>
      <c r="K12" s="5">
        <v>750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7380</v>
      </c>
      <c r="R12" s="5">
        <v>0</v>
      </c>
      <c r="S12" s="5">
        <v>1602</v>
      </c>
      <c r="T12" s="5">
        <v>3940</v>
      </c>
      <c r="U12" s="5">
        <v>0</v>
      </c>
      <c r="V12" s="5">
        <v>2109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300</v>
      </c>
      <c r="AF12" s="5"/>
      <c r="AG12" s="5"/>
      <c r="AH12" s="5"/>
      <c r="AI12" s="5"/>
      <c r="AJ12" s="5"/>
      <c r="AK12" s="5"/>
      <c r="AL12" s="5"/>
      <c r="AM12" s="5"/>
      <c r="AN12" s="12"/>
    </row>
    <row r="13" spans="1:40">
      <c r="A13" s="21" t="s">
        <v>20</v>
      </c>
      <c r="B13" s="20" t="s">
        <v>12</v>
      </c>
      <c r="C13" s="18">
        <v>179749</v>
      </c>
      <c r="D13" s="20">
        <v>172807</v>
      </c>
      <c r="E13" s="18">
        <v>352556</v>
      </c>
      <c r="F13" s="18">
        <f t="shared" si="2"/>
        <v>352556</v>
      </c>
      <c r="G13" s="13">
        <f>10000-SUM(J14:AM14)</f>
        <v>10000</v>
      </c>
      <c r="H13" s="16">
        <f t="shared" si="3"/>
        <v>0</v>
      </c>
      <c r="I13" s="1" t="s">
        <v>16</v>
      </c>
      <c r="J13" s="4">
        <v>11752</v>
      </c>
      <c r="K13" s="4">
        <v>11752</v>
      </c>
      <c r="L13" s="4">
        <v>11752</v>
      </c>
      <c r="M13" s="4">
        <v>11752</v>
      </c>
      <c r="N13" s="4">
        <v>11752</v>
      </c>
      <c r="O13" s="4">
        <v>11752</v>
      </c>
      <c r="P13" s="4">
        <v>11752</v>
      </c>
      <c r="Q13" s="4">
        <v>11752</v>
      </c>
      <c r="R13" s="4">
        <v>11752</v>
      </c>
      <c r="S13" s="4">
        <v>11752</v>
      </c>
      <c r="T13" s="4">
        <v>11752</v>
      </c>
      <c r="U13" s="4">
        <v>11752</v>
      </c>
      <c r="V13" s="4">
        <v>11752</v>
      </c>
      <c r="W13" s="4">
        <v>11752</v>
      </c>
      <c r="X13" s="4">
        <v>11752</v>
      </c>
      <c r="Y13" s="4">
        <v>11752</v>
      </c>
      <c r="Z13" s="4">
        <v>11752</v>
      </c>
      <c r="AA13" s="4">
        <v>11752</v>
      </c>
      <c r="AB13" s="4">
        <v>11752</v>
      </c>
      <c r="AC13" s="4">
        <v>11752</v>
      </c>
      <c r="AD13" s="4">
        <v>11752</v>
      </c>
      <c r="AE13" s="4">
        <v>11752</v>
      </c>
      <c r="AF13" s="4">
        <v>11752</v>
      </c>
      <c r="AG13" s="4">
        <v>11752</v>
      </c>
      <c r="AH13" s="4">
        <v>11752</v>
      </c>
      <c r="AI13" s="4">
        <v>11752</v>
      </c>
      <c r="AJ13" s="4">
        <v>11752</v>
      </c>
      <c r="AK13" s="4">
        <v>11752</v>
      </c>
      <c r="AL13" s="4">
        <v>11752</v>
      </c>
      <c r="AM13" s="4">
        <v>11752</v>
      </c>
      <c r="AN13" s="12"/>
    </row>
    <row r="14" spans="1:40">
      <c r="A14" s="21"/>
      <c r="B14" s="20"/>
      <c r="C14" s="14"/>
      <c r="D14" s="20"/>
      <c r="E14" s="14"/>
      <c r="F14" s="14"/>
      <c r="G14" s="14"/>
      <c r="H14" s="17"/>
      <c r="I14" s="1" t="s">
        <v>14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/>
      <c r="AG14" s="5"/>
      <c r="AH14" s="5"/>
      <c r="AI14" s="5"/>
      <c r="AJ14" s="5"/>
      <c r="AK14" s="5"/>
      <c r="AL14" s="5"/>
      <c r="AM14" s="5"/>
      <c r="AN14" s="12"/>
    </row>
    <row r="15" spans="1:40">
      <c r="A15" s="21" t="s">
        <v>21</v>
      </c>
      <c r="B15" s="20" t="s">
        <v>12</v>
      </c>
      <c r="C15" s="18">
        <v>5828</v>
      </c>
      <c r="D15" s="20">
        <v>24866</v>
      </c>
      <c r="E15" s="18">
        <v>30694</v>
      </c>
      <c r="F15" s="18">
        <f t="shared" ref="F15:F19" si="4">E15-SUM(K16:AM16)</f>
        <v>16138</v>
      </c>
      <c r="G15" s="13">
        <f>35330-SUM(J16:AM16)</f>
        <v>19301</v>
      </c>
      <c r="H15" s="16">
        <f>1-F15/E15</f>
        <v>0.47422949110575352</v>
      </c>
      <c r="I15" s="1" t="s">
        <v>16</v>
      </c>
      <c r="J15" s="4">
        <v>1023</v>
      </c>
      <c r="K15" s="4">
        <v>1023</v>
      </c>
      <c r="L15" s="4">
        <v>1023</v>
      </c>
      <c r="M15" s="4">
        <v>1023</v>
      </c>
      <c r="N15" s="4">
        <v>1023</v>
      </c>
      <c r="O15" s="4">
        <v>1023</v>
      </c>
      <c r="P15" s="4">
        <v>1023</v>
      </c>
      <c r="Q15" s="4">
        <v>1023</v>
      </c>
      <c r="R15" s="4">
        <v>1023</v>
      </c>
      <c r="S15" s="4">
        <v>1023</v>
      </c>
      <c r="T15" s="4">
        <v>1023</v>
      </c>
      <c r="U15" s="4">
        <v>1023</v>
      </c>
      <c r="V15" s="4">
        <v>1023</v>
      </c>
      <c r="W15" s="4">
        <v>1023</v>
      </c>
      <c r="X15" s="4">
        <v>1023</v>
      </c>
      <c r="Y15" s="4">
        <v>1023</v>
      </c>
      <c r="Z15" s="4">
        <v>1023</v>
      </c>
      <c r="AA15" s="4">
        <v>1023</v>
      </c>
      <c r="AB15" s="4">
        <v>1023</v>
      </c>
      <c r="AC15" s="4">
        <v>1023</v>
      </c>
      <c r="AD15" s="4">
        <v>1023</v>
      </c>
      <c r="AE15" s="4">
        <v>1023</v>
      </c>
      <c r="AF15" s="4">
        <v>1023</v>
      </c>
      <c r="AG15" s="4">
        <v>1023</v>
      </c>
      <c r="AH15" s="4">
        <v>1023</v>
      </c>
      <c r="AI15" s="4">
        <v>1023</v>
      </c>
      <c r="AJ15" s="4">
        <v>1023</v>
      </c>
      <c r="AK15" s="4">
        <v>1023</v>
      </c>
      <c r="AL15" s="4">
        <v>1023</v>
      </c>
      <c r="AM15" s="4">
        <v>1023</v>
      </c>
      <c r="AN15" s="12"/>
    </row>
    <row r="16" spans="1:40">
      <c r="A16" s="21"/>
      <c r="B16" s="20"/>
      <c r="C16" s="14"/>
      <c r="D16" s="20"/>
      <c r="E16" s="14"/>
      <c r="F16" s="14"/>
      <c r="G16" s="14"/>
      <c r="H16" s="17"/>
      <c r="I16" s="1" t="s">
        <v>14</v>
      </c>
      <c r="J16" s="5">
        <v>1473</v>
      </c>
      <c r="K16" s="5">
        <v>0</v>
      </c>
      <c r="L16" s="5">
        <v>1363</v>
      </c>
      <c r="M16" s="5">
        <v>2185</v>
      </c>
      <c r="N16" s="5">
        <v>0</v>
      </c>
      <c r="O16" s="5">
        <v>2080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1077</v>
      </c>
      <c r="V16" s="5">
        <v>0</v>
      </c>
      <c r="W16" s="5">
        <v>800</v>
      </c>
      <c r="X16" s="5">
        <v>0</v>
      </c>
      <c r="Y16" s="5">
        <v>1019</v>
      </c>
      <c r="Z16" s="5">
        <v>0</v>
      </c>
      <c r="AA16" s="5">
        <v>1480</v>
      </c>
      <c r="AB16" s="5">
        <v>0</v>
      </c>
      <c r="AC16" s="5">
        <v>1260</v>
      </c>
      <c r="AD16" s="5">
        <v>1400</v>
      </c>
      <c r="AE16" s="5">
        <v>1892</v>
      </c>
      <c r="AF16" s="5"/>
      <c r="AG16" s="5"/>
      <c r="AH16" s="5"/>
      <c r="AI16" s="5"/>
      <c r="AJ16" s="5"/>
      <c r="AK16" s="5"/>
      <c r="AL16" s="5"/>
      <c r="AM16" s="5"/>
      <c r="AN16" s="12"/>
    </row>
    <row r="17" spans="1:40">
      <c r="A17" s="11" t="s">
        <v>22</v>
      </c>
      <c r="B17" s="20" t="s">
        <v>12</v>
      </c>
      <c r="C17" s="18">
        <v>0</v>
      </c>
      <c r="D17" s="20">
        <v>11805</v>
      </c>
      <c r="E17" s="15" t="s">
        <v>23</v>
      </c>
      <c r="F17" s="18">
        <v>0</v>
      </c>
      <c r="G17" s="15" t="s">
        <v>23</v>
      </c>
      <c r="H17" s="16">
        <v>0</v>
      </c>
      <c r="I17" s="1" t="s">
        <v>16</v>
      </c>
      <c r="J17" s="7" t="s">
        <v>24</v>
      </c>
      <c r="K17" s="7" t="s">
        <v>24</v>
      </c>
      <c r="L17" s="7" t="s">
        <v>24</v>
      </c>
      <c r="M17" s="7" t="s">
        <v>24</v>
      </c>
      <c r="N17" s="7" t="s">
        <v>24</v>
      </c>
      <c r="O17" s="7" t="s">
        <v>24</v>
      </c>
      <c r="P17" s="7" t="s">
        <v>24</v>
      </c>
      <c r="Q17" s="7" t="s">
        <v>24</v>
      </c>
      <c r="R17" s="7" t="s">
        <v>24</v>
      </c>
      <c r="S17" s="7" t="s">
        <v>24</v>
      </c>
      <c r="T17" s="7" t="s">
        <v>24</v>
      </c>
      <c r="U17" s="7" t="s">
        <v>24</v>
      </c>
      <c r="V17" s="7" t="s">
        <v>24</v>
      </c>
      <c r="W17" s="7" t="s">
        <v>24</v>
      </c>
      <c r="X17" s="7" t="s">
        <v>24</v>
      </c>
      <c r="Y17" s="7" t="s">
        <v>24</v>
      </c>
      <c r="Z17" s="7" t="s">
        <v>24</v>
      </c>
      <c r="AA17" s="7" t="s">
        <v>24</v>
      </c>
      <c r="AB17" s="7" t="s">
        <v>24</v>
      </c>
      <c r="AC17" s="7" t="s">
        <v>24</v>
      </c>
      <c r="AD17" s="7" t="s">
        <v>24</v>
      </c>
      <c r="AE17" s="7" t="s">
        <v>24</v>
      </c>
      <c r="AF17" s="5"/>
      <c r="AG17" s="5"/>
      <c r="AH17" s="5"/>
      <c r="AI17" s="5"/>
      <c r="AJ17" s="5"/>
      <c r="AK17" s="5"/>
      <c r="AL17" s="5"/>
      <c r="AM17" s="5"/>
      <c r="AN17" s="11" t="s">
        <v>25</v>
      </c>
    </row>
    <row r="18" spans="1:40">
      <c r="A18" s="11"/>
      <c r="B18" s="20"/>
      <c r="C18" s="14"/>
      <c r="D18" s="20"/>
      <c r="E18" s="14"/>
      <c r="F18" s="14"/>
      <c r="G18" s="19"/>
      <c r="H18" s="17"/>
      <c r="I18" s="1" t="s">
        <v>14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11"/>
    </row>
    <row r="19" spans="1:40" ht="14.25" customHeight="1">
      <c r="A19" s="15" t="s">
        <v>26</v>
      </c>
      <c r="B19" s="18" t="s">
        <v>12</v>
      </c>
      <c r="C19" s="18">
        <v>0</v>
      </c>
      <c r="D19" s="20">
        <v>0</v>
      </c>
      <c r="E19" s="18">
        <v>0</v>
      </c>
      <c r="F19" s="18">
        <f t="shared" si="4"/>
        <v>0</v>
      </c>
      <c r="G19" s="15" t="s">
        <v>23</v>
      </c>
      <c r="H19" s="16">
        <v>0</v>
      </c>
      <c r="I19" s="1" t="s">
        <v>16</v>
      </c>
      <c r="J19" s="7" t="s">
        <v>24</v>
      </c>
      <c r="K19" s="7" t="s">
        <v>24</v>
      </c>
      <c r="L19" s="7" t="s">
        <v>24</v>
      </c>
      <c r="M19" s="7" t="s">
        <v>24</v>
      </c>
      <c r="N19" s="7" t="s">
        <v>24</v>
      </c>
      <c r="O19" s="7" t="s">
        <v>24</v>
      </c>
      <c r="P19" s="7" t="s">
        <v>24</v>
      </c>
      <c r="Q19" s="7" t="s">
        <v>24</v>
      </c>
      <c r="R19" s="7" t="s">
        <v>24</v>
      </c>
      <c r="S19" s="7" t="s">
        <v>24</v>
      </c>
      <c r="T19" s="7" t="s">
        <v>24</v>
      </c>
      <c r="U19" s="7" t="s">
        <v>24</v>
      </c>
      <c r="V19" s="7" t="s">
        <v>24</v>
      </c>
      <c r="W19" s="7" t="s">
        <v>24</v>
      </c>
      <c r="X19" s="7" t="s">
        <v>24</v>
      </c>
      <c r="Y19" s="7" t="s">
        <v>24</v>
      </c>
      <c r="Z19" s="7" t="s">
        <v>24</v>
      </c>
      <c r="AA19" s="7" t="s">
        <v>24</v>
      </c>
      <c r="AB19" s="7" t="s">
        <v>24</v>
      </c>
      <c r="AC19" s="7" t="s">
        <v>24</v>
      </c>
      <c r="AD19" s="7" t="s">
        <v>24</v>
      </c>
      <c r="AE19" s="7" t="s">
        <v>24</v>
      </c>
      <c r="AF19" s="5"/>
      <c r="AG19" s="5"/>
      <c r="AH19" s="5"/>
      <c r="AI19" s="5"/>
      <c r="AJ19" s="5"/>
      <c r="AK19" s="5"/>
      <c r="AL19" s="5"/>
      <c r="AM19" s="5"/>
      <c r="AN19" s="11" t="s">
        <v>25</v>
      </c>
    </row>
    <row r="20" spans="1:40">
      <c r="A20" s="19"/>
      <c r="B20" s="14"/>
      <c r="C20" s="14"/>
      <c r="D20" s="20"/>
      <c r="E20" s="14"/>
      <c r="F20" s="14"/>
      <c r="G20" s="14"/>
      <c r="H20" s="17"/>
      <c r="I20" s="1" t="s">
        <v>14</v>
      </c>
      <c r="J20" s="5"/>
      <c r="K20" s="5"/>
      <c r="L20" s="8"/>
      <c r="M20" s="8"/>
      <c r="N20" s="8"/>
      <c r="O20" s="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11"/>
    </row>
    <row r="21" spans="1:40">
      <c r="A21" s="11" t="s">
        <v>27</v>
      </c>
      <c r="B21" s="20" t="s">
        <v>12</v>
      </c>
      <c r="C21" s="18">
        <f>SUM(C3:C20)</f>
        <v>266915</v>
      </c>
      <c r="D21" s="18">
        <f>SUM(D3:D20)</f>
        <v>467779</v>
      </c>
      <c r="E21" s="18">
        <f>SUM(E3:E20)</f>
        <v>722779</v>
      </c>
      <c r="F21" s="18">
        <f>SUM(F3:F20)</f>
        <v>610488</v>
      </c>
      <c r="G21" s="13">
        <f>SUM(G3:G20)</f>
        <v>98532</v>
      </c>
      <c r="H21" s="16">
        <f>1-F21/E21</f>
        <v>0.15536007548642117</v>
      </c>
      <c r="I21" s="1" t="s">
        <v>16</v>
      </c>
      <c r="J21" s="4">
        <v>24097</v>
      </c>
      <c r="K21" s="4">
        <v>24097</v>
      </c>
      <c r="L21" s="4">
        <v>24097</v>
      </c>
      <c r="M21" s="4">
        <v>24097</v>
      </c>
      <c r="N21" s="4">
        <v>24097</v>
      </c>
      <c r="O21" s="4">
        <v>24097</v>
      </c>
      <c r="P21" s="4">
        <v>24097</v>
      </c>
      <c r="Q21" s="4">
        <v>24097</v>
      </c>
      <c r="R21" s="4">
        <v>24097</v>
      </c>
      <c r="S21" s="4">
        <v>24097</v>
      </c>
      <c r="T21" s="4">
        <v>24097</v>
      </c>
      <c r="U21" s="4">
        <v>24097</v>
      </c>
      <c r="V21" s="4">
        <v>24097</v>
      </c>
      <c r="W21" s="4">
        <v>24097</v>
      </c>
      <c r="X21" s="4">
        <v>24097</v>
      </c>
      <c r="Y21" s="4">
        <v>24097</v>
      </c>
      <c r="Z21" s="4">
        <v>24097</v>
      </c>
      <c r="AA21" s="4">
        <v>24097</v>
      </c>
      <c r="AB21" s="4">
        <v>24097</v>
      </c>
      <c r="AC21" s="4">
        <v>24097</v>
      </c>
      <c r="AD21" s="4">
        <v>24097</v>
      </c>
      <c r="AE21" s="4">
        <v>24097</v>
      </c>
      <c r="AF21" s="4">
        <v>24097</v>
      </c>
      <c r="AG21" s="4">
        <v>24097</v>
      </c>
      <c r="AH21" s="4">
        <v>24097</v>
      </c>
      <c r="AI21" s="4">
        <v>24097</v>
      </c>
      <c r="AJ21" s="4">
        <v>24097</v>
      </c>
      <c r="AK21" s="4">
        <v>24097</v>
      </c>
      <c r="AL21" s="4">
        <v>24097</v>
      </c>
      <c r="AM21" s="4">
        <v>24097</v>
      </c>
      <c r="AN21" s="12"/>
    </row>
    <row r="22" spans="1:40">
      <c r="A22" s="11"/>
      <c r="B22" s="20"/>
      <c r="C22" s="14"/>
      <c r="D22" s="14"/>
      <c r="E22" s="14"/>
      <c r="F22" s="14"/>
      <c r="G22" s="14"/>
      <c r="H22" s="17"/>
      <c r="I22" s="1" t="s">
        <v>14</v>
      </c>
      <c r="J22" s="5">
        <v>4189</v>
      </c>
      <c r="K22" s="5">
        <v>750</v>
      </c>
      <c r="L22" s="5">
        <v>1363</v>
      </c>
      <c r="M22" s="5">
        <v>6205</v>
      </c>
      <c r="N22" s="5">
        <v>3412</v>
      </c>
      <c r="O22" s="5">
        <v>6001</v>
      </c>
      <c r="P22" s="5">
        <v>5225</v>
      </c>
      <c r="Q22" s="5">
        <v>16116</v>
      </c>
      <c r="R22" s="5">
        <v>5540</v>
      </c>
      <c r="S22" s="5">
        <v>4799</v>
      </c>
      <c r="T22" s="5">
        <v>9844</v>
      </c>
      <c r="U22" s="5">
        <v>5481</v>
      </c>
      <c r="V22" s="5">
        <v>5932</v>
      </c>
      <c r="W22" s="5">
        <v>3488</v>
      </c>
      <c r="X22" s="5">
        <v>2424</v>
      </c>
      <c r="Y22" s="5">
        <v>1019</v>
      </c>
      <c r="Z22" s="5">
        <v>5180</v>
      </c>
      <c r="AA22" s="5">
        <v>6321</v>
      </c>
      <c r="AB22" s="5">
        <v>10180</v>
      </c>
      <c r="AC22" s="5">
        <v>2582</v>
      </c>
      <c r="AD22" s="5">
        <v>1400</v>
      </c>
      <c r="AE22" s="5">
        <v>9029</v>
      </c>
      <c r="AF22" s="5"/>
      <c r="AG22" s="5"/>
      <c r="AH22" s="5"/>
      <c r="AI22" s="5"/>
      <c r="AJ22" s="5"/>
      <c r="AK22" s="5"/>
      <c r="AL22" s="5"/>
      <c r="AM22" s="5"/>
      <c r="AN22" s="12"/>
    </row>
    <row r="23" spans="1:40">
      <c r="V23" s="10"/>
    </row>
  </sheetData>
  <mergeCells count="91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AN17:AN18"/>
    <mergeCell ref="AN19:AN20"/>
    <mergeCell ref="AN21:AN22"/>
    <mergeCell ref="G15:G16"/>
    <mergeCell ref="AN3:AN4"/>
    <mergeCell ref="AN5:AN6"/>
    <mergeCell ref="AN7:AN8"/>
    <mergeCell ref="AN9:AN10"/>
    <mergeCell ref="AN11:AN12"/>
    <mergeCell ref="AN13:AN14"/>
    <mergeCell ref="AN15:AN16"/>
    <mergeCell ref="G5:G6"/>
    <mergeCell ref="G7:G8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2021-08-23T11:32:11Z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