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60" windowHeight="76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3" i="1" l="1"/>
  <c r="G11" i="1" l="1"/>
  <c r="G5" i="1" l="1"/>
  <c r="G15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<sst xmlns="http://schemas.openxmlformats.org/spreadsheetml/2006/main" count="106" uniqueCount="29">
  <si>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</si>
  <si>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</si>
  <si>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</si>
  <si>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</si>
  <si>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</si>
  <si>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</si>
  <si>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</si>
  <si>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</si>
  <si>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</si>
  <si>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</si>
  <si>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</si>
  <si>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</si>
  <si>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</si>
  <si>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</si>
  <si>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</si>
  <si>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</si>
  <si>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</si>
  <si>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</si>
  <si>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</si>
  <si>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</si>
  <si>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</si>
  <si>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</si>
  <si>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</si>
  <si>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</si>
  <si>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</si>
  <si>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</si>
  <si>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</si>
  <si>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</si>
  <si>
    <t>放假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</si>
</sst>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Z25" activePane="bottomRight" state="frozen"/>
      <selection pane="topRight"/>
      <selection pane="bottomLeft"/>
      <selection pane="bottomRight" activeCell="AI24" sqref="AI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25" width="10.375" customWidth="1"/>
    <col min="26" max="31" width="10.375" hidden="1" customWidth="1"/>
    <col min="32" max="39" width="10.375" customWidth="1"/>
  </cols>
  <sheetData>
    <row r="1" spans="1:40" ht="16.5" customHeight="1">
      <c r="A1" s="22" t="s">
        <v>0</v>
      </c>
      <c r="B1" s="23"/>
      <c r="C1" s="23"/>
      <c r="D1" s="23"/>
      <c r="E1" s="23"/>
      <c r="F1" s="23"/>
      <c r="G1" s="23"/>
      <c r="H1" s="2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21" t="s">
        <v>11</v>
      </c>
      <c r="B3" s="20" t="s">
        <v>12</v>
      </c>
      <c r="C3" s="18">
        <v>2392</v>
      </c>
      <c r="D3" s="20">
        <v>6850</v>
      </c>
      <c r="E3" s="18">
        <v>9242</v>
      </c>
      <c r="F3" s="18">
        <f t="shared" ref="F3:F7" si="0">E3-SUM(K4:AM4)</f>
        <v>-2971</v>
      </c>
      <c r="G3" s="13">
        <f>9648-SUM(J4:AM4)</f>
        <v>-2565</v>
      </c>
      <c r="H3" s="16">
        <f t="shared" ref="H3:H7" si="1">1-F3/E3</f>
        <v>1.3214672148885522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12"/>
    </row>
    <row r="4" spans="1:40">
      <c r="A4" s="21"/>
      <c r="B4" s="20"/>
      <c r="C4" s="14"/>
      <c r="D4" s="20"/>
      <c r="E4" s="14"/>
      <c r="F4" s="14"/>
      <c r="G4" s="14"/>
      <c r="H4" s="17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1473</v>
      </c>
      <c r="AF4" s="5">
        <v>0</v>
      </c>
      <c r="AG4" s="5">
        <v>0</v>
      </c>
      <c r="AH4" s="5"/>
      <c r="AI4" s="5"/>
      <c r="AJ4" s="5"/>
      <c r="AK4" s="5"/>
      <c r="AL4" s="5"/>
      <c r="AM4" s="5"/>
      <c r="AN4" s="12"/>
    </row>
    <row r="5" spans="1:40">
      <c r="A5" s="21" t="s">
        <v>15</v>
      </c>
      <c r="B5" s="20" t="s">
        <v>12</v>
      </c>
      <c r="C5" s="18">
        <v>6255</v>
      </c>
      <c r="D5" s="20">
        <v>36260</v>
      </c>
      <c r="E5" s="18">
        <v>42515</v>
      </c>
      <c r="F5" s="18">
        <f t="shared" si="0"/>
        <v>15960</v>
      </c>
      <c r="G5" s="13">
        <f>37581-SUM(J6:AM6)</f>
        <v>11026</v>
      </c>
      <c r="H5" s="16">
        <f t="shared" si="1"/>
        <v>0.62460308126543573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12"/>
    </row>
    <row r="6" spans="1:40">
      <c r="A6" s="21"/>
      <c r="B6" s="20"/>
      <c r="C6" s="14"/>
      <c r="D6" s="20"/>
      <c r="E6" s="14"/>
      <c r="F6" s="14"/>
      <c r="G6" s="14"/>
      <c r="H6" s="17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>
        <v>4080</v>
      </c>
      <c r="AC6" s="7" t="s">
        <v>28</v>
      </c>
      <c r="AD6" s="5">
        <v>0</v>
      </c>
      <c r="AE6" s="5">
        <v>1500</v>
      </c>
      <c r="AF6" s="5">
        <v>3961</v>
      </c>
      <c r="AG6" s="5">
        <v>0</v>
      </c>
      <c r="AH6" s="5"/>
      <c r="AI6" s="5"/>
      <c r="AJ6" s="5"/>
      <c r="AK6" s="5"/>
      <c r="AL6" s="5"/>
      <c r="AM6" s="5"/>
      <c r="AN6" s="12"/>
    </row>
    <row r="7" spans="1:40">
      <c r="A7" s="21" t="s">
        <v>17</v>
      </c>
      <c r="B7" s="20" t="s">
        <v>12</v>
      </c>
      <c r="C7" s="18">
        <v>62809</v>
      </c>
      <c r="D7" s="20">
        <v>79759</v>
      </c>
      <c r="E7" s="18">
        <v>142458</v>
      </c>
      <c r="F7" s="18">
        <f t="shared" si="0"/>
        <v>111472</v>
      </c>
      <c r="G7" s="13">
        <f>67900-SUM(J8:AM8)</f>
        <v>36338</v>
      </c>
      <c r="H7" s="16">
        <f t="shared" si="1"/>
        <v>0.21750972216372544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12"/>
    </row>
    <row r="8" spans="1:40">
      <c r="A8" s="21"/>
      <c r="B8" s="20"/>
      <c r="C8" s="14"/>
      <c r="D8" s="20"/>
      <c r="E8" s="14"/>
      <c r="F8" s="14"/>
      <c r="G8" s="14"/>
      <c r="H8" s="17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>
        <v>3000</v>
      </c>
      <c r="AC8" s="7" t="s">
        <v>28</v>
      </c>
      <c r="AD8" s="5">
        <v>0</v>
      </c>
      <c r="AE8" s="5">
        <v>2707</v>
      </c>
      <c r="AF8" s="5">
        <v>7620</v>
      </c>
      <c r="AG8" s="5">
        <v>2317</v>
      </c>
      <c r="AH8" s="5"/>
      <c r="AI8" s="5"/>
      <c r="AJ8" s="5"/>
      <c r="AK8" s="5"/>
      <c r="AL8" s="5"/>
      <c r="AM8" s="5"/>
      <c r="AN8" s="12"/>
    </row>
    <row r="9" spans="1:40">
      <c r="A9" s="21" t="s">
        <v>18</v>
      </c>
      <c r="B9" s="20" t="s">
        <v>12</v>
      </c>
      <c r="C9" s="18">
        <v>9882</v>
      </c>
      <c r="D9" s="20">
        <v>68016</v>
      </c>
      <c r="E9" s="18">
        <v>77898</v>
      </c>
      <c r="F9" s="18">
        <f t="shared" ref="F9:F13" si="2">E9-SUM(K10:AM10)</f>
        <v>50100</v>
      </c>
      <c r="G9" s="13">
        <f>42553-SUM(J10:AM10)</f>
        <v>13915</v>
      </c>
      <c r="H9" s="16">
        <f t="shared" ref="H9:H13" si="3">1-F9/E9</f>
        <v>0.35685126704151582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12"/>
    </row>
    <row r="10" spans="1:40">
      <c r="A10" s="21"/>
      <c r="B10" s="20"/>
      <c r="C10" s="14"/>
      <c r="D10" s="20"/>
      <c r="E10" s="14"/>
      <c r="F10" s="14"/>
      <c r="G10" s="14"/>
      <c r="H10" s="17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>
        <v>3100</v>
      </c>
      <c r="AC10" s="5">
        <v>1322</v>
      </c>
      <c r="AD10" s="5">
        <v>0</v>
      </c>
      <c r="AE10" s="5">
        <v>1157</v>
      </c>
      <c r="AF10" s="5">
        <v>1000</v>
      </c>
      <c r="AG10" s="5">
        <v>1000</v>
      </c>
      <c r="AH10" s="5"/>
      <c r="AI10" s="5"/>
      <c r="AJ10" s="5"/>
      <c r="AK10" s="5"/>
      <c r="AL10" s="5"/>
      <c r="AM10" s="5"/>
      <c r="AN10" s="12"/>
    </row>
    <row r="11" spans="1:40">
      <c r="A11" s="21" t="s">
        <v>19</v>
      </c>
      <c r="B11" s="20" t="s">
        <v>12</v>
      </c>
      <c r="C11" s="18">
        <v>0</v>
      </c>
      <c r="D11" s="20">
        <v>67416</v>
      </c>
      <c r="E11" s="18">
        <v>67416</v>
      </c>
      <c r="F11" s="18">
        <f t="shared" si="2"/>
        <v>51335</v>
      </c>
      <c r="G11" s="13">
        <f>12000-SUM(J12:AM12)</f>
        <v>-5381</v>
      </c>
      <c r="H11" s="16">
        <f t="shared" si="3"/>
        <v>0.23853387919781655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12"/>
    </row>
    <row r="12" spans="1:40">
      <c r="A12" s="21"/>
      <c r="B12" s="20"/>
      <c r="C12" s="14"/>
      <c r="D12" s="20"/>
      <c r="E12" s="14"/>
      <c r="F12" s="14"/>
      <c r="G12" s="14"/>
      <c r="H12" s="17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300</v>
      </c>
      <c r="AF12" s="5">
        <v>0</v>
      </c>
      <c r="AG12" s="5">
        <v>0</v>
      </c>
      <c r="AH12" s="5"/>
      <c r="AI12" s="5"/>
      <c r="AJ12" s="5"/>
      <c r="AK12" s="5"/>
      <c r="AL12" s="5"/>
      <c r="AM12" s="5"/>
      <c r="AN12" s="12"/>
    </row>
    <row r="13" spans="1:40">
      <c r="A13" s="21" t="s">
        <v>20</v>
      </c>
      <c r="B13" s="20" t="s">
        <v>12</v>
      </c>
      <c r="C13" s="18">
        <v>179749</v>
      </c>
      <c r="D13" s="20">
        <v>172807</v>
      </c>
      <c r="E13" s="18">
        <v>352556</v>
      </c>
      <c r="F13" s="18">
        <f t="shared" si="2"/>
        <v>352556</v>
      </c>
      <c r="G13" s="13">
        <f>0-SUM(J14:AM14)</f>
        <v>0</v>
      </c>
      <c r="H13" s="16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12"/>
    </row>
    <row r="14" spans="1:40">
      <c r="A14" s="21"/>
      <c r="B14" s="20"/>
      <c r="C14" s="14"/>
      <c r="D14" s="20"/>
      <c r="E14" s="14"/>
      <c r="F14" s="14"/>
      <c r="G14" s="14"/>
      <c r="H14" s="17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/>
      <c r="AI14" s="5"/>
      <c r="AJ14" s="5"/>
      <c r="AK14" s="5"/>
      <c r="AL14" s="5"/>
      <c r="AM14" s="5"/>
      <c r="AN14" s="12"/>
    </row>
    <row r="15" spans="1:40">
      <c r="A15" s="21" t="s">
        <v>21</v>
      </c>
      <c r="B15" s="20" t="s">
        <v>12</v>
      </c>
      <c r="C15" s="18">
        <v>5828</v>
      </c>
      <c r="D15" s="20">
        <v>24866</v>
      </c>
      <c r="E15" s="18">
        <v>30694</v>
      </c>
      <c r="F15" s="18">
        <f t="shared" ref="F15:F19" si="4">E15-SUM(K16:AM16)</f>
        <v>9103</v>
      </c>
      <c r="G15" s="13">
        <f>35330-SUM(J16:AM16)</f>
        <v>12266</v>
      </c>
      <c r="H15" s="16">
        <f>1-F15/E15</f>
        <v>0.70342737994396298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12"/>
    </row>
    <row r="16" spans="1:40">
      <c r="A16" s="21"/>
      <c r="B16" s="20"/>
      <c r="C16" s="14"/>
      <c r="D16" s="20"/>
      <c r="E16" s="14"/>
      <c r="F16" s="14"/>
      <c r="G16" s="14"/>
      <c r="H16" s="17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>
        <v>0</v>
      </c>
      <c r="AC16" s="5">
        <v>1260</v>
      </c>
      <c r="AD16" s="5">
        <v>1400</v>
      </c>
      <c r="AE16" s="5">
        <v>1892</v>
      </c>
      <c r="AF16" s="5">
        <v>5435</v>
      </c>
      <c r="AG16" s="5">
        <v>1600</v>
      </c>
      <c r="AH16" s="5"/>
      <c r="AI16" s="5"/>
      <c r="AJ16" s="5"/>
      <c r="AK16" s="5"/>
      <c r="AL16" s="5"/>
      <c r="AM16" s="5"/>
      <c r="AN16" s="12"/>
    </row>
    <row r="17" spans="1:40">
      <c r="A17" s="11" t="s">
        <v>22</v>
      </c>
      <c r="B17" s="20" t="s">
        <v>12</v>
      </c>
      <c r="C17" s="18">
        <v>0</v>
      </c>
      <c r="D17" s="20">
        <v>11805</v>
      </c>
      <c r="E17" s="15" t="s">
        <v>23</v>
      </c>
      <c r="F17" s="18">
        <v>0</v>
      </c>
      <c r="G17" s="15" t="s">
        <v>23</v>
      </c>
      <c r="H17" s="16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7" t="s">
        <v>24</v>
      </c>
      <c r="AC17" s="7" t="s">
        <v>24</v>
      </c>
      <c r="AD17" s="7" t="s">
        <v>24</v>
      </c>
      <c r="AE17" s="7" t="s">
        <v>24</v>
      </c>
      <c r="AF17" s="7" t="s">
        <v>24</v>
      </c>
      <c r="AG17" s="7" t="s">
        <v>24</v>
      </c>
      <c r="AH17" s="5"/>
      <c r="AI17" s="5"/>
      <c r="AJ17" s="5"/>
      <c r="AK17" s="5"/>
      <c r="AL17" s="5"/>
      <c r="AM17" s="5"/>
      <c r="AN17" s="11" t="s">
        <v>25</v>
      </c>
    </row>
    <row r="18" spans="1:40">
      <c r="A18" s="11"/>
      <c r="B18" s="20"/>
      <c r="C18" s="14"/>
      <c r="D18" s="20"/>
      <c r="E18" s="14"/>
      <c r="F18" s="14"/>
      <c r="G18" s="19"/>
      <c r="H18" s="17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1"/>
    </row>
    <row r="19" spans="1:40" ht="14.25" customHeight="1">
      <c r="A19" s="15" t="s">
        <v>26</v>
      </c>
      <c r="B19" s="18" t="s">
        <v>12</v>
      </c>
      <c r="C19" s="18">
        <v>0</v>
      </c>
      <c r="D19" s="20">
        <v>0</v>
      </c>
      <c r="E19" s="18">
        <v>0</v>
      </c>
      <c r="F19" s="18">
        <f t="shared" si="4"/>
        <v>0</v>
      </c>
      <c r="G19" s="15" t="s">
        <v>23</v>
      </c>
      <c r="H19" s="16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7" t="s">
        <v>24</v>
      </c>
      <c r="AC19" s="7" t="s">
        <v>24</v>
      </c>
      <c r="AD19" s="7" t="s">
        <v>24</v>
      </c>
      <c r="AE19" s="7" t="s">
        <v>24</v>
      </c>
      <c r="AF19" s="7" t="s">
        <v>24</v>
      </c>
      <c r="AG19" s="7" t="s">
        <v>24</v>
      </c>
      <c r="AH19" s="5"/>
      <c r="AI19" s="5"/>
      <c r="AJ19" s="5"/>
      <c r="AK19" s="5"/>
      <c r="AL19" s="5"/>
      <c r="AM19" s="5"/>
      <c r="AN19" s="11" t="s">
        <v>25</v>
      </c>
    </row>
    <row r="20" spans="1:40">
      <c r="A20" s="19"/>
      <c r="B20" s="14"/>
      <c r="C20" s="14"/>
      <c r="D20" s="20"/>
      <c r="E20" s="14"/>
      <c r="F20" s="14"/>
      <c r="G20" s="14"/>
      <c r="H20" s="17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</row>
    <row r="21" spans="1:40">
      <c r="A21" s="11" t="s">
        <v>27</v>
      </c>
      <c r="B21" s="20" t="s">
        <v>12</v>
      </c>
      <c r="C21" s="18">
        <f>SUM(C3:C20)</f>
        <v>266915</v>
      </c>
      <c r="D21" s="18">
        <f>SUM(D3:D20)</f>
        <v>467779</v>
      </c>
      <c r="E21" s="18">
        <f>SUM(E3:E20)</f>
        <v>722779</v>
      </c>
      <c r="F21" s="18">
        <f>SUM(F3:F20)</f>
        <v>587555</v>
      </c>
      <c r="G21" s="13">
        <f>SUM(G3:G20)</f>
        <v>65599</v>
      </c>
      <c r="H21" s="16">
        <f>1-F21/E21</f>
        <v>0.18708899954204539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12"/>
    </row>
    <row r="22" spans="1:40">
      <c r="A22" s="11"/>
      <c r="B22" s="20"/>
      <c r="C22" s="14"/>
      <c r="D22" s="14"/>
      <c r="E22" s="14"/>
      <c r="F22" s="14"/>
      <c r="G22" s="14"/>
      <c r="H22" s="17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>
        <v>10180</v>
      </c>
      <c r="AC22" s="5">
        <v>2582</v>
      </c>
      <c r="AD22" s="5">
        <v>1400</v>
      </c>
      <c r="AE22" s="5">
        <v>9029</v>
      </c>
      <c r="AF22" s="5">
        <v>18016</v>
      </c>
      <c r="AG22" s="5">
        <v>4917</v>
      </c>
      <c r="AH22" s="5"/>
      <c r="AI22" s="5"/>
      <c r="AJ22" s="5"/>
      <c r="AK22" s="5"/>
      <c r="AL22" s="5"/>
      <c r="AM22" s="5"/>
      <c r="AN22" s="12"/>
    </row>
    <row r="23" spans="1:40">
      <c r="V23" s="10"/>
    </row>
  </sheetData>
  <mergeCells count="91"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2021-08-25T11:14:59Z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