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785" windowHeight="763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AN21" i="1"/>
  <c r="AM21" i="1"/>
  <c r="AJ21" i="1"/>
  <c r="AI21" i="1"/>
  <c r="AF21" i="1"/>
  <c r="AE21" i="1"/>
  <c r="AB21" i="1"/>
  <c r="AA21" i="1"/>
  <c r="X21" i="1"/>
  <c r="W21" i="1"/>
  <c r="T21" i="1"/>
  <c r="S21" i="1"/>
  <c r="P21" i="1"/>
  <c r="O21" i="1"/>
  <c r="L21" i="1"/>
  <c r="K21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N22" i="1" s="1"/>
  <c r="AL5" i="1"/>
  <c r="AM22" i="1" s="1"/>
  <c r="AK5" i="1"/>
  <c r="AL22" i="1" s="1"/>
  <c r="AJ5" i="1"/>
  <c r="AK21" i="1" s="1"/>
  <c r="AI5" i="1"/>
  <c r="AJ22" i="1" s="1"/>
  <c r="AH5" i="1"/>
  <c r="AI22" i="1" s="1"/>
  <c r="AG5" i="1"/>
  <c r="AH22" i="1" s="1"/>
  <c r="AF5" i="1"/>
  <c r="AG21" i="1" s="1"/>
  <c r="AE5" i="1"/>
  <c r="AF22" i="1" s="1"/>
  <c r="AD5" i="1"/>
  <c r="AE22" i="1" s="1"/>
  <c r="AC5" i="1"/>
  <c r="AD22" i="1" s="1"/>
  <c r="AB5" i="1"/>
  <c r="AC21" i="1" s="1"/>
  <c r="AA5" i="1"/>
  <c r="AB22" i="1" s="1"/>
  <c r="Z5" i="1"/>
  <c r="AA22" i="1" s="1"/>
  <c r="Y5" i="1"/>
  <c r="Z21" i="1" s="1"/>
  <c r="X5" i="1"/>
  <c r="Y21" i="1" s="1"/>
  <c r="W5" i="1"/>
  <c r="X22" i="1" s="1"/>
  <c r="V5" i="1"/>
  <c r="W22" i="1" s="1"/>
  <c r="U5" i="1"/>
  <c r="V22" i="1" s="1"/>
  <c r="T5" i="1"/>
  <c r="U21" i="1" s="1"/>
  <c r="S5" i="1"/>
  <c r="T22" i="1" s="1"/>
  <c r="R5" i="1"/>
  <c r="S22" i="1" s="1"/>
  <c r="Q5" i="1"/>
  <c r="R21" i="1" s="1"/>
  <c r="P5" i="1"/>
  <c r="Q21" i="1" s="1"/>
  <c r="O5" i="1"/>
  <c r="P22" i="1" s="1"/>
  <c r="N5" i="1"/>
  <c r="M5" i="1"/>
  <c r="L5" i="1"/>
  <c r="M21" i="1" s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Q22" i="1"/>
  <c r="Y22" i="1"/>
  <c r="AG22" i="1"/>
  <c r="C21" i="1"/>
  <c r="R22" i="1"/>
  <c r="Z22" i="1"/>
  <c r="N21" i="1"/>
  <c r="V21" i="1"/>
  <c r="AD21" i="1"/>
  <c r="AH21" i="1"/>
  <c r="AL21" i="1"/>
  <c r="U22" i="1"/>
  <c r="AC22" i="1"/>
  <c r="AK22" i="1"/>
  <c r="E21" i="1" l="1"/>
  <c r="F3" i="1"/>
  <c r="F21" i="1" l="1"/>
  <c r="H21" i="1" s="1"/>
  <c r="H3" i="1"/>
  <c r="J21" i="1" s="1"/>
</calcChain>
</file>

<file path=xl/sharedStrings.xml><?xml version="1.0" encoding="utf-8"?>
<sst xmlns="http://schemas.openxmlformats.org/spreadsheetml/2006/main" count="4008" uniqueCount="146">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</sst>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Q25" sqref="Q25"/>
    </sheetView>
  </sheetViews>
  <sheetFormatPr defaultColWidth="9" defaultRowHeight="13.5"/>
  <cols>
    <col min="8" max="8" width="10.875" customWidth="1"/>
    <col min="10" max="10" width="0" hidden="1" customWidth="1"/>
    <col min="11" max="13" width="10.375" hidden="1" customWidth="1"/>
    <col min="14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5" t="s">
        <v>11</v>
      </c>
      <c r="B3" s="44" t="s">
        <v>12</v>
      </c>
      <c r="C3" s="37">
        <f>SUMIFS(未交清!Z:Z,未交清!D:D,A:A,未交清!P:P,"8月")</f>
        <v>40</v>
      </c>
      <c r="D3" s="44">
        <f>SUMIFS(未交清!Z:Z,未交清!D:D,A:A,未交清!P:P,"9月")</f>
        <v>5027</v>
      </c>
      <c r="E3" s="37">
        <f>SUM(C3:D4)</f>
        <v>5067</v>
      </c>
      <c r="F3" s="37">
        <f>+E3-SUM(K4:AN4)</f>
        <v>5067</v>
      </c>
      <c r="G3" s="35">
        <v>175</v>
      </c>
      <c r="H3" s="39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4"/>
    </row>
    <row r="4" spans="1:41">
      <c r="A4" s="45"/>
      <c r="B4" s="44"/>
      <c r="C4" s="36"/>
      <c r="D4" s="44"/>
      <c r="E4" s="36"/>
      <c r="F4" s="36"/>
      <c r="G4" s="36"/>
      <c r="H4" s="40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4"/>
    </row>
    <row r="5" spans="1:41">
      <c r="A5" s="45" t="s">
        <v>16</v>
      </c>
      <c r="B5" s="44" t="s">
        <v>12</v>
      </c>
      <c r="C5" s="37">
        <f>SUMIFS(未交清!Z:Z,未交清!D:D,A:A,未交清!P:P,"8月")</f>
        <v>911</v>
      </c>
      <c r="D5" s="44">
        <f>SUMIFS(未交清!Z:Z,未交清!D:D,A:A,未交清!P:P,"9月")</f>
        <v>34216</v>
      </c>
      <c r="E5" s="37">
        <f t="shared" ref="E5:E7" si="1">SUM(C5:D6)</f>
        <v>35127</v>
      </c>
      <c r="F5" s="37">
        <f>+E5-SUM(K6:AN6)</f>
        <v>31530</v>
      </c>
      <c r="G5" s="35">
        <v>1212</v>
      </c>
      <c r="H5" s="39">
        <f t="shared" ref="H5:H7" si="2">IFERROR(1-F5/E5,"")</f>
        <v>0.10239986335297635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4"/>
    </row>
    <row r="6" spans="1:41">
      <c r="A6" s="45"/>
      <c r="B6" s="44"/>
      <c r="C6" s="36"/>
      <c r="D6" s="44"/>
      <c r="E6" s="36"/>
      <c r="F6" s="36"/>
      <c r="G6" s="36"/>
      <c r="H6" s="40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4"/>
    </row>
    <row r="7" spans="1:41">
      <c r="A7" s="45" t="s">
        <v>18</v>
      </c>
      <c r="B7" s="44" t="s">
        <v>12</v>
      </c>
      <c r="C7" s="37">
        <f>SUMIFS(未交清!Z:Z,未交清!D:D,A:A,未交清!P:P,"8月")</f>
        <v>17046</v>
      </c>
      <c r="D7" s="44">
        <f>SUMIFS(未交清!Z:Z,未交清!D:D,A:A,未交清!P:P,"9月")</f>
        <v>25430</v>
      </c>
      <c r="E7" s="37">
        <f t="shared" si="1"/>
        <v>42476</v>
      </c>
      <c r="F7" s="37">
        <f>+E7-SUM(K8:AN8)</f>
        <v>41516</v>
      </c>
      <c r="G7" s="35">
        <v>1465</v>
      </c>
      <c r="H7" s="39">
        <f t="shared" si="2"/>
        <v>2.2600998210754342E-2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4"/>
    </row>
    <row r="8" spans="1:41">
      <c r="A8" s="45"/>
      <c r="B8" s="44"/>
      <c r="C8" s="36"/>
      <c r="D8" s="44"/>
      <c r="E8" s="36"/>
      <c r="F8" s="36"/>
      <c r="G8" s="36"/>
      <c r="H8" s="40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4"/>
    </row>
    <row r="9" spans="1:41">
      <c r="A9" s="45" t="s">
        <v>19</v>
      </c>
      <c r="B9" s="44" t="s">
        <v>12</v>
      </c>
      <c r="C9" s="37">
        <f>SUMIFS(未交清!Z:Z,未交清!D:D,A:A,未交清!P:P,"8月")</f>
        <v>10245</v>
      </c>
      <c r="D9" s="44">
        <f>SUMIFS(未交清!Z:Z,未交清!D:D,A:A,未交清!P:P,"9月")</f>
        <v>15640</v>
      </c>
      <c r="E9" s="37">
        <f t="shared" ref="E9:E13" si="6">SUM(C9:D10)</f>
        <v>25885</v>
      </c>
      <c r="F9" s="37">
        <f>+E9-SUM(K10:AN10)</f>
        <v>11853</v>
      </c>
      <c r="G9" s="35">
        <v>893</v>
      </c>
      <c r="H9" s="39">
        <f t="shared" ref="H9:H13" si="7">IFERROR(1-F9/E9,"")</f>
        <v>0.54209001352134445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4"/>
    </row>
    <row r="10" spans="1:41">
      <c r="A10" s="45"/>
      <c r="B10" s="44"/>
      <c r="C10" s="36"/>
      <c r="D10" s="44"/>
      <c r="E10" s="36"/>
      <c r="F10" s="36"/>
      <c r="G10" s="36"/>
      <c r="H10" s="40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4"/>
    </row>
    <row r="11" spans="1:41">
      <c r="A11" s="45" t="s">
        <v>20</v>
      </c>
      <c r="B11" s="44" t="s">
        <v>12</v>
      </c>
      <c r="C11" s="37">
        <f>SUMIFS(未交清!Z:Z,未交清!D:D,A:A,未交清!P:P,"8月")</f>
        <v>0</v>
      </c>
      <c r="D11" s="44">
        <f>SUMIFS(未交清!Z:Z,未交清!D:D,A:A,未交清!P:P,"9月")</f>
        <v>13085</v>
      </c>
      <c r="E11" s="37">
        <f t="shared" si="6"/>
        <v>13085</v>
      </c>
      <c r="F11" s="37">
        <f>+E11-SUM(K12:AN12)</f>
        <v>8465</v>
      </c>
      <c r="G11" s="35">
        <v>452</v>
      </c>
      <c r="H11" s="39">
        <f t="shared" si="7"/>
        <v>0.35307604126862824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4"/>
    </row>
    <row r="12" spans="1:41">
      <c r="A12" s="45"/>
      <c r="B12" s="44"/>
      <c r="C12" s="36"/>
      <c r="D12" s="44"/>
      <c r="E12" s="36"/>
      <c r="F12" s="36"/>
      <c r="G12" s="36"/>
      <c r="H12" s="40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4"/>
    </row>
    <row r="13" spans="1:41">
      <c r="A13" s="45" t="s">
        <v>21</v>
      </c>
      <c r="B13" s="44" t="s">
        <v>12</v>
      </c>
      <c r="C13" s="37">
        <f>SUMIFS(未交清!Z:Z,未交清!D:D,A:A,未交清!P:P,"8月")</f>
        <v>8000</v>
      </c>
      <c r="D13" s="44">
        <f>SUMIFS(未交清!Z:Z,未交清!D:D,A:A,未交清!P:P,"9月")</f>
        <v>0</v>
      </c>
      <c r="E13" s="37">
        <f t="shared" si="6"/>
        <v>8000</v>
      </c>
      <c r="F13" s="37">
        <f>+E13-SUM(K14:AN14)</f>
        <v>8000</v>
      </c>
      <c r="G13" s="35">
        <v>276</v>
      </c>
      <c r="H13" s="39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4"/>
    </row>
    <row r="14" spans="1:41">
      <c r="A14" s="45"/>
      <c r="B14" s="44"/>
      <c r="C14" s="36"/>
      <c r="D14" s="44"/>
      <c r="E14" s="36"/>
      <c r="F14" s="36"/>
      <c r="G14" s="36"/>
      <c r="H14" s="40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4"/>
    </row>
    <row r="15" spans="1:41">
      <c r="A15" s="45" t="s">
        <v>22</v>
      </c>
      <c r="B15" s="44" t="s">
        <v>12</v>
      </c>
      <c r="C15" s="37">
        <f>SUMIFS(未交清!Z:Z,未交清!D:D,A:A,未交清!P:P,"8月")</f>
        <v>0</v>
      </c>
      <c r="D15" s="44">
        <f>SUMIFS(未交清!Z:Z,未交清!D:D,A:A,未交清!P:P,"9月")</f>
        <v>21486</v>
      </c>
      <c r="E15" s="37">
        <f t="shared" ref="E15:E19" si="11">SUM(C15:D16)</f>
        <v>21486</v>
      </c>
      <c r="F15" s="37">
        <f>+E15-SUM(K16:AN16)</f>
        <v>17839</v>
      </c>
      <c r="G15" s="35">
        <v>741</v>
      </c>
      <c r="H15" s="39">
        <f>IFERROR(1-F15/E15,"")</f>
        <v>0.16973843432933078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4"/>
    </row>
    <row r="16" spans="1:41">
      <c r="A16" s="45"/>
      <c r="B16" s="44"/>
      <c r="C16" s="36"/>
      <c r="D16" s="44"/>
      <c r="E16" s="36"/>
      <c r="F16" s="36"/>
      <c r="G16" s="36"/>
      <c r="H16" s="40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4"/>
    </row>
    <row r="17" spans="1:41">
      <c r="A17" s="33" t="s">
        <v>23</v>
      </c>
      <c r="B17" s="44" t="s">
        <v>12</v>
      </c>
      <c r="C17" s="37">
        <f>SUMIFS(未交清!Z:Z,未交清!D:D,A:A,未交清!P:P,"8月")</f>
        <v>0</v>
      </c>
      <c r="D17" s="44">
        <f>SUMIFS(未交清!Z:Z,未交清!D:D,A:A,未交清!P:P,"9月")</f>
        <v>0</v>
      </c>
      <c r="E17" s="37">
        <f t="shared" si="11"/>
        <v>0</v>
      </c>
      <c r="F17" s="37">
        <f>+E17-SUM(K18:AN18)</f>
        <v>0</v>
      </c>
      <c r="G17" s="38"/>
      <c r="H17" s="41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3" t="s">
        <v>25</v>
      </c>
    </row>
    <row r="18" spans="1:41">
      <c r="A18" s="33"/>
      <c r="B18" s="44"/>
      <c r="C18" s="36"/>
      <c r="D18" s="44"/>
      <c r="E18" s="36"/>
      <c r="F18" s="36"/>
      <c r="G18" s="43"/>
      <c r="H18" s="42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3"/>
    </row>
    <row r="19" spans="1:41" ht="14.25" customHeight="1">
      <c r="A19" s="38" t="s">
        <v>26</v>
      </c>
      <c r="B19" s="37" t="s">
        <v>12</v>
      </c>
      <c r="C19" s="37">
        <f>SUMIFS(未交清!Z:Z,未交清!D:D,A:A,未交清!P:P,"8月")</f>
        <v>0</v>
      </c>
      <c r="D19" s="44">
        <f>SUMIFS(未交清!Z:Z,未交清!D:D,A:A,未交清!P:P,"9月")</f>
        <v>0</v>
      </c>
      <c r="E19" s="37">
        <f t="shared" si="11"/>
        <v>0</v>
      </c>
      <c r="F19" s="37">
        <f>+E19-SUM(K20:AN20)</f>
        <v>0</v>
      </c>
      <c r="G19" s="38"/>
      <c r="H19" s="41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3" t="s">
        <v>25</v>
      </c>
    </row>
    <row r="20" spans="1:41">
      <c r="A20" s="43"/>
      <c r="B20" s="36"/>
      <c r="C20" s="36"/>
      <c r="D20" s="44"/>
      <c r="E20" s="36"/>
      <c r="F20" s="36"/>
      <c r="G20" s="36"/>
      <c r="H20" s="42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3"/>
    </row>
    <row r="21" spans="1:41">
      <c r="A21" s="33" t="s">
        <v>27</v>
      </c>
      <c r="B21" s="44" t="s">
        <v>12</v>
      </c>
      <c r="C21" s="37">
        <f>SUM(C3:C20)</f>
        <v>36242</v>
      </c>
      <c r="D21" s="37">
        <f>SUM(D3:D20)</f>
        <v>114884</v>
      </c>
      <c r="E21" s="37">
        <f>SUM(E3:E20)</f>
        <v>151126</v>
      </c>
      <c r="F21" s="37">
        <f>SUM(F3:F20)</f>
        <v>124270</v>
      </c>
      <c r="G21" s="35">
        <f>SUM(G3:G20)</f>
        <v>5214</v>
      </c>
      <c r="H21" s="39">
        <f>IFERROR(1-F21/E21,"")</f>
        <v>0.1777060201421331</v>
      </c>
      <c r="I21" s="21" t="s">
        <v>17</v>
      </c>
      <c r="J21" s="25">
        <f>SUMIFS(J3:J20,H3:H20,$I$3)</f>
        <v>0</v>
      </c>
      <c r="K21" s="25">
        <f>SUMIFS(K3:K20,I3:I20,$I$3)</f>
        <v>175</v>
      </c>
      <c r="L21" s="25">
        <f t="shared" ref="L21:AN21" si="13">SUMIFS(L3:L20,K3:K20,$I$3)</f>
        <v>0</v>
      </c>
      <c r="M21" s="25">
        <f t="shared" si="13"/>
        <v>0</v>
      </c>
      <c r="N21" s="25">
        <f t="shared" si="13"/>
        <v>0</v>
      </c>
      <c r="O21" s="25">
        <f t="shared" si="13"/>
        <v>0</v>
      </c>
      <c r="P21" s="25">
        <f t="shared" si="13"/>
        <v>0</v>
      </c>
      <c r="Q21" s="25">
        <f t="shared" si="13"/>
        <v>0</v>
      </c>
      <c r="R21" s="25">
        <f t="shared" si="13"/>
        <v>0</v>
      </c>
      <c r="S21" s="25">
        <f t="shared" si="13"/>
        <v>0</v>
      </c>
      <c r="T21" s="25">
        <f t="shared" si="13"/>
        <v>0</v>
      </c>
      <c r="U21" s="25">
        <f t="shared" si="13"/>
        <v>0</v>
      </c>
      <c r="V21" s="25">
        <f t="shared" si="13"/>
        <v>0</v>
      </c>
      <c r="W21" s="25">
        <f t="shared" si="13"/>
        <v>0</v>
      </c>
      <c r="X21" s="25">
        <f t="shared" si="13"/>
        <v>0</v>
      </c>
      <c r="Y21" s="25">
        <f t="shared" si="13"/>
        <v>0</v>
      </c>
      <c r="Z21" s="25">
        <f t="shared" si="13"/>
        <v>0</v>
      </c>
      <c r="AA21" s="25">
        <f t="shared" si="13"/>
        <v>0</v>
      </c>
      <c r="AB21" s="25">
        <f t="shared" si="13"/>
        <v>0</v>
      </c>
      <c r="AC21" s="25">
        <f t="shared" si="13"/>
        <v>0</v>
      </c>
      <c r="AD21" s="25">
        <f t="shared" si="13"/>
        <v>0</v>
      </c>
      <c r="AE21" s="25">
        <f t="shared" si="13"/>
        <v>0</v>
      </c>
      <c r="AF21" s="25">
        <f t="shared" si="13"/>
        <v>0</v>
      </c>
      <c r="AG21" s="25">
        <f t="shared" si="13"/>
        <v>0</v>
      </c>
      <c r="AH21" s="25">
        <f t="shared" si="13"/>
        <v>0</v>
      </c>
      <c r="AI21" s="25">
        <f t="shared" si="13"/>
        <v>0</v>
      </c>
      <c r="AJ21" s="25">
        <f t="shared" si="13"/>
        <v>0</v>
      </c>
      <c r="AK21" s="25">
        <f t="shared" si="13"/>
        <v>0</v>
      </c>
      <c r="AL21" s="25">
        <f t="shared" si="13"/>
        <v>0</v>
      </c>
      <c r="AM21" s="25">
        <f t="shared" si="13"/>
        <v>0</v>
      </c>
      <c r="AN21" s="25">
        <f t="shared" si="13"/>
        <v>0</v>
      </c>
      <c r="AO21" s="34"/>
    </row>
    <row r="22" spans="1:41">
      <c r="A22" s="33"/>
      <c r="B22" s="44"/>
      <c r="C22" s="36"/>
      <c r="D22" s="36"/>
      <c r="E22" s="36"/>
      <c r="F22" s="36"/>
      <c r="G22" s="36"/>
      <c r="H22" s="40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f t="shared" ref="P22:AN22" si="14">SUMIFS(P3:P20,O3:O20,$I$4)</f>
        <v>0</v>
      </c>
      <c r="Q22" s="27">
        <f t="shared" si="14"/>
        <v>0</v>
      </c>
      <c r="R22" s="27">
        <f t="shared" si="14"/>
        <v>0</v>
      </c>
      <c r="S22" s="27">
        <f t="shared" si="14"/>
        <v>0</v>
      </c>
      <c r="T22" s="27">
        <f t="shared" si="14"/>
        <v>0</v>
      </c>
      <c r="U22" s="27">
        <f t="shared" si="14"/>
        <v>0</v>
      </c>
      <c r="V22" s="27">
        <f t="shared" si="14"/>
        <v>0</v>
      </c>
      <c r="W22" s="27">
        <f t="shared" si="14"/>
        <v>0</v>
      </c>
      <c r="X22" s="27">
        <f t="shared" si="14"/>
        <v>0</v>
      </c>
      <c r="Y22" s="27">
        <f t="shared" si="14"/>
        <v>0</v>
      </c>
      <c r="Z22" s="27">
        <f t="shared" si="14"/>
        <v>0</v>
      </c>
      <c r="AA22" s="27">
        <f t="shared" si="14"/>
        <v>0</v>
      </c>
      <c r="AB22" s="27">
        <f t="shared" si="14"/>
        <v>0</v>
      </c>
      <c r="AC22" s="27">
        <f t="shared" si="14"/>
        <v>0</v>
      </c>
      <c r="AD22" s="27">
        <f t="shared" si="14"/>
        <v>0</v>
      </c>
      <c r="AE22" s="27">
        <f t="shared" si="14"/>
        <v>0</v>
      </c>
      <c r="AF22" s="27">
        <f t="shared" si="14"/>
        <v>0</v>
      </c>
      <c r="AG22" s="27">
        <f t="shared" si="14"/>
        <v>0</v>
      </c>
      <c r="AH22" s="27">
        <f t="shared" si="14"/>
        <v>0</v>
      </c>
      <c r="AI22" s="27">
        <f t="shared" si="14"/>
        <v>0</v>
      </c>
      <c r="AJ22" s="27">
        <f t="shared" si="14"/>
        <v>0</v>
      </c>
      <c r="AK22" s="27">
        <f t="shared" si="14"/>
        <v>0</v>
      </c>
      <c r="AL22" s="27">
        <f t="shared" si="14"/>
        <v>0</v>
      </c>
      <c r="AM22" s="27">
        <f t="shared" si="14"/>
        <v>0</v>
      </c>
      <c r="AN22" s="27">
        <f t="shared" si="14"/>
        <v>0</v>
      </c>
      <c r="AO22" s="34"/>
    </row>
    <row r="23" spans="1:41">
      <c r="W23" s="32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2021-09-06T12:52:38Z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