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785" windowHeight="7605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</workbook>
</file>

<file path=xl/calcChain.xml><?xml version="1.0" encoding="utf-8"?>
<calcChain xmlns="http://schemas.openxmlformats.org/spreadsheetml/2006/main">
  <c r="R22" i="1" l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D5" i="1" s="1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D15" i="1" s="1"/>
  <c r="Z54" i="2"/>
  <c r="D3" i="1" s="1"/>
  <c r="Z53" i="2"/>
  <c r="Z52" i="2"/>
  <c r="Z51" i="2"/>
  <c r="Z50" i="2"/>
  <c r="Z49" i="2"/>
  <c r="Z48" i="2"/>
  <c r="Z47" i="2"/>
  <c r="Z46" i="2"/>
  <c r="Z45" i="2"/>
  <c r="Z44" i="2"/>
  <c r="Z43" i="2"/>
  <c r="Z42" i="2"/>
  <c r="D7" i="1" s="1"/>
  <c r="Z41" i="2"/>
  <c r="Z40" i="2"/>
  <c r="Z39" i="2"/>
  <c r="Z38" i="2"/>
  <c r="Z37" i="2"/>
  <c r="Z36" i="2"/>
  <c r="Z35" i="2"/>
  <c r="Z34" i="2"/>
  <c r="C7" i="1" s="1"/>
  <c r="E7" i="1" s="1"/>
  <c r="F7" i="1" s="1"/>
  <c r="H7" i="1" s="1"/>
  <c r="Z33" i="2"/>
  <c r="Z32" i="2"/>
  <c r="Z31" i="2"/>
  <c r="Z30" i="2"/>
  <c r="Z29" i="2"/>
  <c r="Z28" i="2"/>
  <c r="Z27" i="2"/>
  <c r="Z26" i="2"/>
  <c r="Z25" i="2"/>
  <c r="Z24" i="2"/>
  <c r="Z23" i="2"/>
  <c r="Z22" i="2"/>
  <c r="D9" i="1" s="1"/>
  <c r="Z21" i="2"/>
  <c r="Z20" i="2"/>
  <c r="Z19" i="2"/>
  <c r="Z18" i="2"/>
  <c r="Z17" i="2"/>
  <c r="Z16" i="2"/>
  <c r="Z15" i="2"/>
  <c r="Z14" i="2"/>
  <c r="C9" i="1" s="1"/>
  <c r="E9" i="1" s="1"/>
  <c r="F9" i="1" s="1"/>
  <c r="H9" i="1" s="1"/>
  <c r="Z13" i="2"/>
  <c r="Z12" i="2"/>
  <c r="Z11" i="2"/>
  <c r="Z10" i="2"/>
  <c r="Z9" i="2"/>
  <c r="Z8" i="2"/>
  <c r="Z7" i="2"/>
  <c r="Z6" i="2"/>
  <c r="D11" i="1" s="1"/>
  <c r="Z5" i="2"/>
  <c r="Z4" i="2"/>
  <c r="Z3" i="2"/>
  <c r="Z2" i="2"/>
  <c r="C13" i="1" s="1"/>
  <c r="E13" i="1" s="1"/>
  <c r="F13" i="1" s="1"/>
  <c r="H13" i="1" s="1"/>
  <c r="K22" i="1"/>
  <c r="G21" i="1"/>
  <c r="D19" i="1"/>
  <c r="C19" i="1"/>
  <c r="E19" i="1" s="1"/>
  <c r="F19" i="1" s="1"/>
  <c r="D17" i="1"/>
  <c r="C17" i="1"/>
  <c r="E17" i="1" s="1"/>
  <c r="F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E15" i="1" s="1"/>
  <c r="F15" i="1" s="1"/>
  <c r="H15" i="1" s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C5" i="1"/>
  <c r="E5" i="1" s="1"/>
  <c r="F5" i="1" s="1"/>
  <c r="H5" i="1" s="1"/>
  <c r="C3" i="1"/>
  <c r="M2" i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L2" i="1"/>
  <c r="D21" i="1" l="1"/>
  <c r="E11" i="1"/>
  <c r="F11" i="1" s="1"/>
  <c r="H11" i="1" s="1"/>
  <c r="E3" i="1"/>
  <c r="C21" i="1"/>
  <c r="E21" i="1" l="1"/>
  <c r="F3" i="1"/>
  <c r="F21" i="1" l="1"/>
  <c r="H21" i="1" s="1"/>
  <c r="H3" i="1"/>
</calcChain>
</file>

<file path=xl/sharedStrings.xml><?xml version="1.0" encoding="utf-8"?>
<sst xmlns="http://schemas.openxmlformats.org/spreadsheetml/2006/main" count="4012" uniqueCount="146">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</sst>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pane xSplit="9" ySplit="24" topLeftCell="J28" activePane="bottomRight" state="frozen"/>
      <selection pane="topRight"/>
      <selection pane="bottomLeft"/>
      <selection pane="bottomRight" activeCell="S19" sqref="S19"/>
    </sheetView>
  </sheetViews>
  <sheetFormatPr defaultColWidth="9" defaultRowHeight="13.5"/>
  <cols>
    <col min="8" max="8" width="10.875" customWidth="1"/>
    <col min="10" max="10" width="9" hidden="1" customWidth="1"/>
    <col min="11" max="12" width="10.375" hidden="1" customWidth="1"/>
    <col min="13" max="19" width="10.375" customWidth="1"/>
    <col min="20" max="20" width="10.5" customWidth="1"/>
    <col min="21" max="33" width="10.375" customWidth="1"/>
    <col min="34" max="36" width="10.375" hidden="1" customWidth="1"/>
    <col min="37" max="40" width="10.375" customWidth="1"/>
  </cols>
  <sheetData>
    <row r="1" spans="1:41" ht="16.5" customHeight="1">
      <c r="A1" s="45" t="s">
        <v>0</v>
      </c>
      <c r="B1" s="46"/>
      <c r="C1" s="46"/>
      <c r="D1" s="46"/>
      <c r="E1" s="46"/>
      <c r="F1" s="46"/>
      <c r="G1" s="46"/>
      <c r="H1" s="47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N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si="0"/>
        <v>44464</v>
      </c>
      <c r="AI2" s="24">
        <f t="shared" si="0"/>
        <v>44465</v>
      </c>
      <c r="AJ2" s="24">
        <f t="shared" si="0"/>
        <v>44466</v>
      </c>
      <c r="AK2" s="24">
        <f t="shared" si="0"/>
        <v>44467</v>
      </c>
      <c r="AL2" s="24">
        <f t="shared" si="0"/>
        <v>44468</v>
      </c>
      <c r="AM2" s="24">
        <f t="shared" si="0"/>
        <v>44469</v>
      </c>
      <c r="AN2" s="24">
        <f t="shared" si="0"/>
        <v>44470</v>
      </c>
      <c r="AO2" s="21" t="s">
        <v>10</v>
      </c>
    </row>
    <row r="3" spans="1:41">
      <c r="A3" s="44" t="s">
        <v>11</v>
      </c>
      <c r="B3" s="43" t="s">
        <v>12</v>
      </c>
      <c r="C3" s="36">
        <f>SUMIFS(未交清!Z:Z,未交清!D:D,A:A,未交清!P:P,"8月")</f>
        <v>40</v>
      </c>
      <c r="D3" s="43">
        <f>SUMIFS(未交清!Z:Z,未交清!D:D,A:A,未交清!P:P,"9月")</f>
        <v>5027</v>
      </c>
      <c r="E3" s="36">
        <f>SUM(C3:D4)</f>
        <v>5067</v>
      </c>
      <c r="F3" s="36">
        <f>+E3-SUM(K4:AN4)</f>
        <v>5067</v>
      </c>
      <c r="G3" s="34">
        <v>175</v>
      </c>
      <c r="H3" s="38">
        <f>IFERROR(1-F3/E3,"")</f>
        <v>0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33"/>
    </row>
    <row r="4" spans="1:41">
      <c r="A4" s="44"/>
      <c r="B4" s="43"/>
      <c r="C4" s="35"/>
      <c r="D4" s="43"/>
      <c r="E4" s="35"/>
      <c r="F4" s="35"/>
      <c r="G4" s="35"/>
      <c r="H4" s="39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33"/>
    </row>
    <row r="5" spans="1:41">
      <c r="A5" s="44" t="s">
        <v>16</v>
      </c>
      <c r="B5" s="43" t="s">
        <v>12</v>
      </c>
      <c r="C5" s="36">
        <f>SUMIFS(未交清!Z:Z,未交清!D:D,A:A,未交清!P:P,"8月")</f>
        <v>911</v>
      </c>
      <c r="D5" s="43">
        <f>SUMIFS(未交清!Z:Z,未交清!D:D,A:A,未交清!P:P,"9月")</f>
        <v>34216</v>
      </c>
      <c r="E5" s="36">
        <f t="shared" ref="E5:E7" si="1">SUM(C5:D6)</f>
        <v>35127</v>
      </c>
      <c r="F5" s="36">
        <f>+E5-SUM(K6:AN6)</f>
        <v>29029</v>
      </c>
      <c r="G5" s="34">
        <v>1212</v>
      </c>
      <c r="H5" s="38">
        <f t="shared" ref="H5:H7" si="2">IFERROR(1-F5/E5,"")</f>
        <v>0.17359865630426741</v>
      </c>
      <c r="I5" s="21" t="s">
        <v>17</v>
      </c>
      <c r="J5" s="25">
        <f t="shared" ref="J5:J9" si="3">$G5</f>
        <v>1212</v>
      </c>
      <c r="K5" s="25">
        <f t="shared" ref="K5:AN5" si="4">$G5</f>
        <v>1212</v>
      </c>
      <c r="L5" s="25">
        <f t="shared" si="4"/>
        <v>1212</v>
      </c>
      <c r="M5" s="25">
        <f t="shared" si="4"/>
        <v>1212</v>
      </c>
      <c r="N5" s="25">
        <f t="shared" si="4"/>
        <v>1212</v>
      </c>
      <c r="O5" s="25">
        <f t="shared" si="4"/>
        <v>1212</v>
      </c>
      <c r="P5" s="25">
        <f t="shared" si="4"/>
        <v>1212</v>
      </c>
      <c r="Q5" s="25">
        <f t="shared" si="4"/>
        <v>1212</v>
      </c>
      <c r="R5" s="25">
        <f t="shared" si="4"/>
        <v>1212</v>
      </c>
      <c r="S5" s="25">
        <f t="shared" si="4"/>
        <v>1212</v>
      </c>
      <c r="T5" s="25">
        <f t="shared" si="4"/>
        <v>1212</v>
      </c>
      <c r="U5" s="25">
        <f t="shared" si="4"/>
        <v>1212</v>
      </c>
      <c r="V5" s="25">
        <f t="shared" si="4"/>
        <v>1212</v>
      </c>
      <c r="W5" s="25">
        <f t="shared" si="4"/>
        <v>1212</v>
      </c>
      <c r="X5" s="25">
        <f t="shared" si="4"/>
        <v>1212</v>
      </c>
      <c r="Y5" s="25">
        <f t="shared" si="4"/>
        <v>1212</v>
      </c>
      <c r="Z5" s="25">
        <f t="shared" si="4"/>
        <v>1212</v>
      </c>
      <c r="AA5" s="25">
        <f t="shared" si="4"/>
        <v>1212</v>
      </c>
      <c r="AB5" s="25">
        <f t="shared" si="4"/>
        <v>1212</v>
      </c>
      <c r="AC5" s="25">
        <f t="shared" si="4"/>
        <v>1212</v>
      </c>
      <c r="AD5" s="25">
        <f t="shared" si="4"/>
        <v>1212</v>
      </c>
      <c r="AE5" s="25">
        <f t="shared" si="4"/>
        <v>1212</v>
      </c>
      <c r="AF5" s="25">
        <f t="shared" si="4"/>
        <v>1212</v>
      </c>
      <c r="AG5" s="25">
        <f t="shared" si="4"/>
        <v>1212</v>
      </c>
      <c r="AH5" s="25">
        <f t="shared" si="4"/>
        <v>1212</v>
      </c>
      <c r="AI5" s="25">
        <f t="shared" si="4"/>
        <v>1212</v>
      </c>
      <c r="AJ5" s="25">
        <f t="shared" si="4"/>
        <v>1212</v>
      </c>
      <c r="AK5" s="25">
        <f t="shared" si="4"/>
        <v>1212</v>
      </c>
      <c r="AL5" s="25">
        <f t="shared" si="4"/>
        <v>1212</v>
      </c>
      <c r="AM5" s="25">
        <f t="shared" si="4"/>
        <v>1212</v>
      </c>
      <c r="AN5" s="25">
        <f t="shared" si="4"/>
        <v>1212</v>
      </c>
      <c r="AO5" s="33"/>
    </row>
    <row r="6" spans="1:41">
      <c r="A6" s="44"/>
      <c r="B6" s="43"/>
      <c r="C6" s="35"/>
      <c r="D6" s="43"/>
      <c r="E6" s="35"/>
      <c r="F6" s="35"/>
      <c r="G6" s="35"/>
      <c r="H6" s="39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2501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33"/>
    </row>
    <row r="7" spans="1:41">
      <c r="A7" s="44" t="s">
        <v>18</v>
      </c>
      <c r="B7" s="43" t="s">
        <v>12</v>
      </c>
      <c r="C7" s="36">
        <f>SUMIFS(未交清!Z:Z,未交清!D:D,A:A,未交清!P:P,"8月")</f>
        <v>17046</v>
      </c>
      <c r="D7" s="43">
        <f>SUMIFS(未交清!Z:Z,未交清!D:D,A:A,未交清!P:P,"9月")</f>
        <v>25430</v>
      </c>
      <c r="E7" s="36">
        <f t="shared" si="1"/>
        <v>42476</v>
      </c>
      <c r="F7" s="36">
        <f>+E7-SUM(K8:AN8)</f>
        <v>38594</v>
      </c>
      <c r="G7" s="34">
        <v>1465</v>
      </c>
      <c r="H7" s="38">
        <f t="shared" si="2"/>
        <v>9.1392786514737701E-2</v>
      </c>
      <c r="I7" s="21" t="s">
        <v>17</v>
      </c>
      <c r="J7" s="25">
        <f t="shared" si="3"/>
        <v>1465</v>
      </c>
      <c r="K7" s="25">
        <f t="shared" ref="K7:AN7" si="5">$G7</f>
        <v>1465</v>
      </c>
      <c r="L7" s="25">
        <f t="shared" si="5"/>
        <v>1465</v>
      </c>
      <c r="M7" s="25">
        <f t="shared" si="5"/>
        <v>1465</v>
      </c>
      <c r="N7" s="25">
        <f t="shared" si="5"/>
        <v>1465</v>
      </c>
      <c r="O7" s="25">
        <f t="shared" si="5"/>
        <v>1465</v>
      </c>
      <c r="P7" s="25">
        <f t="shared" si="5"/>
        <v>1465</v>
      </c>
      <c r="Q7" s="25">
        <f t="shared" si="5"/>
        <v>1465</v>
      </c>
      <c r="R7" s="25">
        <f t="shared" si="5"/>
        <v>1465</v>
      </c>
      <c r="S7" s="25">
        <f t="shared" si="5"/>
        <v>1465</v>
      </c>
      <c r="T7" s="25">
        <f t="shared" si="5"/>
        <v>1465</v>
      </c>
      <c r="U7" s="25">
        <f t="shared" si="5"/>
        <v>1465</v>
      </c>
      <c r="V7" s="25">
        <f t="shared" si="5"/>
        <v>1465</v>
      </c>
      <c r="W7" s="25">
        <f t="shared" si="5"/>
        <v>1465</v>
      </c>
      <c r="X7" s="25">
        <f t="shared" si="5"/>
        <v>1465</v>
      </c>
      <c r="Y7" s="25">
        <f t="shared" si="5"/>
        <v>1465</v>
      </c>
      <c r="Z7" s="25">
        <f t="shared" si="5"/>
        <v>1465</v>
      </c>
      <c r="AA7" s="25">
        <f t="shared" si="5"/>
        <v>1465</v>
      </c>
      <c r="AB7" s="25">
        <f t="shared" si="5"/>
        <v>1465</v>
      </c>
      <c r="AC7" s="25">
        <f t="shared" si="5"/>
        <v>1465</v>
      </c>
      <c r="AD7" s="25">
        <f t="shared" si="5"/>
        <v>1465</v>
      </c>
      <c r="AE7" s="25">
        <f t="shared" si="5"/>
        <v>1465</v>
      </c>
      <c r="AF7" s="25">
        <f t="shared" si="5"/>
        <v>1465</v>
      </c>
      <c r="AG7" s="25">
        <f t="shared" si="5"/>
        <v>1465</v>
      </c>
      <c r="AH7" s="25">
        <f t="shared" si="5"/>
        <v>1465</v>
      </c>
      <c r="AI7" s="25">
        <f t="shared" si="5"/>
        <v>1465</v>
      </c>
      <c r="AJ7" s="25">
        <f t="shared" si="5"/>
        <v>1465</v>
      </c>
      <c r="AK7" s="25">
        <f t="shared" si="5"/>
        <v>1465</v>
      </c>
      <c r="AL7" s="25">
        <f t="shared" si="5"/>
        <v>1465</v>
      </c>
      <c r="AM7" s="25">
        <f t="shared" si="5"/>
        <v>1465</v>
      </c>
      <c r="AN7" s="25">
        <f t="shared" si="5"/>
        <v>1465</v>
      </c>
      <c r="AO7" s="33"/>
    </row>
    <row r="8" spans="1:41">
      <c r="A8" s="44"/>
      <c r="B8" s="43"/>
      <c r="C8" s="35"/>
      <c r="D8" s="43"/>
      <c r="E8" s="35"/>
      <c r="F8" s="35"/>
      <c r="G8" s="35"/>
      <c r="H8" s="39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1716</v>
      </c>
      <c r="Q8" s="27">
        <v>1206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33"/>
    </row>
    <row r="9" spans="1:41">
      <c r="A9" s="44" t="s">
        <v>19</v>
      </c>
      <c r="B9" s="43" t="s">
        <v>12</v>
      </c>
      <c r="C9" s="36">
        <f>SUMIFS(未交清!Z:Z,未交清!D:D,A:A,未交清!P:P,"8月")</f>
        <v>10245</v>
      </c>
      <c r="D9" s="43">
        <f>SUMIFS(未交清!Z:Z,未交清!D:D,A:A,未交清!P:P,"9月")</f>
        <v>15640</v>
      </c>
      <c r="E9" s="36">
        <f t="shared" ref="E9:E13" si="6">SUM(C9:D10)</f>
        <v>25885</v>
      </c>
      <c r="F9" s="36">
        <f>+E9-SUM(K10:AN10)</f>
        <v>9853</v>
      </c>
      <c r="G9" s="34">
        <v>893</v>
      </c>
      <c r="H9" s="38">
        <f t="shared" ref="H9:H13" si="7">IFERROR(1-F9/E9,"")</f>
        <v>0.61935483870967745</v>
      </c>
      <c r="I9" s="21" t="s">
        <v>17</v>
      </c>
      <c r="J9" s="25">
        <f t="shared" si="3"/>
        <v>893</v>
      </c>
      <c r="K9" s="25">
        <f t="shared" ref="K9:AN9" si="8">$G9</f>
        <v>893</v>
      </c>
      <c r="L9" s="25">
        <f t="shared" si="8"/>
        <v>893</v>
      </c>
      <c r="M9" s="25">
        <f t="shared" si="8"/>
        <v>893</v>
      </c>
      <c r="N9" s="25">
        <f t="shared" si="8"/>
        <v>893</v>
      </c>
      <c r="O9" s="25">
        <f t="shared" si="8"/>
        <v>893</v>
      </c>
      <c r="P9" s="25">
        <f t="shared" si="8"/>
        <v>893</v>
      </c>
      <c r="Q9" s="25">
        <f t="shared" si="8"/>
        <v>893</v>
      </c>
      <c r="R9" s="25">
        <f t="shared" si="8"/>
        <v>893</v>
      </c>
      <c r="S9" s="25">
        <f t="shared" si="8"/>
        <v>893</v>
      </c>
      <c r="T9" s="25">
        <f t="shared" si="8"/>
        <v>893</v>
      </c>
      <c r="U9" s="25">
        <f t="shared" si="8"/>
        <v>893</v>
      </c>
      <c r="V9" s="25">
        <f t="shared" si="8"/>
        <v>893</v>
      </c>
      <c r="W9" s="25">
        <f t="shared" si="8"/>
        <v>893</v>
      </c>
      <c r="X9" s="25">
        <f t="shared" si="8"/>
        <v>893</v>
      </c>
      <c r="Y9" s="25">
        <f t="shared" si="8"/>
        <v>893</v>
      </c>
      <c r="Z9" s="25">
        <f t="shared" si="8"/>
        <v>893</v>
      </c>
      <c r="AA9" s="25">
        <f t="shared" si="8"/>
        <v>893</v>
      </c>
      <c r="AB9" s="25">
        <f t="shared" si="8"/>
        <v>893</v>
      </c>
      <c r="AC9" s="25">
        <f t="shared" si="8"/>
        <v>893</v>
      </c>
      <c r="AD9" s="25">
        <f t="shared" si="8"/>
        <v>893</v>
      </c>
      <c r="AE9" s="25">
        <f t="shared" si="8"/>
        <v>893</v>
      </c>
      <c r="AF9" s="25">
        <f t="shared" si="8"/>
        <v>893</v>
      </c>
      <c r="AG9" s="25">
        <f t="shared" si="8"/>
        <v>893</v>
      </c>
      <c r="AH9" s="25">
        <f t="shared" si="8"/>
        <v>893</v>
      </c>
      <c r="AI9" s="25">
        <f t="shared" si="8"/>
        <v>893</v>
      </c>
      <c r="AJ9" s="25">
        <f t="shared" si="8"/>
        <v>893</v>
      </c>
      <c r="AK9" s="25">
        <f t="shared" si="8"/>
        <v>893</v>
      </c>
      <c r="AL9" s="25">
        <f t="shared" si="8"/>
        <v>893</v>
      </c>
      <c r="AM9" s="25">
        <f t="shared" si="8"/>
        <v>893</v>
      </c>
      <c r="AN9" s="25">
        <f t="shared" si="8"/>
        <v>893</v>
      </c>
      <c r="AO9" s="33"/>
    </row>
    <row r="10" spans="1:41">
      <c r="A10" s="44"/>
      <c r="B10" s="43"/>
      <c r="C10" s="35"/>
      <c r="D10" s="43"/>
      <c r="E10" s="35"/>
      <c r="F10" s="35"/>
      <c r="G10" s="35"/>
      <c r="H10" s="39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1000</v>
      </c>
      <c r="Q10" s="27">
        <v>1000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33"/>
    </row>
    <row r="11" spans="1:41">
      <c r="A11" s="44" t="s">
        <v>20</v>
      </c>
      <c r="B11" s="43" t="s">
        <v>12</v>
      </c>
      <c r="C11" s="36">
        <f>SUMIFS(未交清!Z:Z,未交清!D:D,A:A,未交清!P:P,"8月")</f>
        <v>0</v>
      </c>
      <c r="D11" s="43">
        <f>SUMIFS(未交清!Z:Z,未交清!D:D,A:A,未交清!P:P,"9月")</f>
        <v>13085</v>
      </c>
      <c r="E11" s="36">
        <f t="shared" si="6"/>
        <v>13085</v>
      </c>
      <c r="F11" s="36">
        <f>+E11-SUM(K12:AN12)</f>
        <v>5745</v>
      </c>
      <c r="G11" s="34">
        <v>452</v>
      </c>
      <c r="H11" s="38">
        <f t="shared" si="7"/>
        <v>0.56094764998089408</v>
      </c>
      <c r="I11" s="21" t="s">
        <v>17</v>
      </c>
      <c r="J11" s="25">
        <f t="shared" ref="J11:AN11" si="9">$G11</f>
        <v>452</v>
      </c>
      <c r="K11" s="25">
        <f t="shared" si="9"/>
        <v>452</v>
      </c>
      <c r="L11" s="25">
        <f t="shared" si="9"/>
        <v>452</v>
      </c>
      <c r="M11" s="25">
        <f t="shared" si="9"/>
        <v>452</v>
      </c>
      <c r="N11" s="25">
        <f t="shared" si="9"/>
        <v>452</v>
      </c>
      <c r="O11" s="25">
        <f t="shared" si="9"/>
        <v>452</v>
      </c>
      <c r="P11" s="25">
        <f t="shared" si="9"/>
        <v>452</v>
      </c>
      <c r="Q11" s="25">
        <f t="shared" si="9"/>
        <v>452</v>
      </c>
      <c r="R11" s="25">
        <f t="shared" si="9"/>
        <v>452</v>
      </c>
      <c r="S11" s="25">
        <f t="shared" si="9"/>
        <v>452</v>
      </c>
      <c r="T11" s="25">
        <f t="shared" si="9"/>
        <v>452</v>
      </c>
      <c r="U11" s="25">
        <f t="shared" si="9"/>
        <v>452</v>
      </c>
      <c r="V11" s="25">
        <f t="shared" si="9"/>
        <v>452</v>
      </c>
      <c r="W11" s="25">
        <f t="shared" si="9"/>
        <v>452</v>
      </c>
      <c r="X11" s="25">
        <f t="shared" si="9"/>
        <v>452</v>
      </c>
      <c r="Y11" s="25">
        <f t="shared" si="9"/>
        <v>452</v>
      </c>
      <c r="Z11" s="25">
        <f t="shared" si="9"/>
        <v>452</v>
      </c>
      <c r="AA11" s="25">
        <f t="shared" si="9"/>
        <v>452</v>
      </c>
      <c r="AB11" s="25">
        <f t="shared" si="9"/>
        <v>452</v>
      </c>
      <c r="AC11" s="25">
        <f t="shared" si="9"/>
        <v>452</v>
      </c>
      <c r="AD11" s="25">
        <f t="shared" si="9"/>
        <v>452</v>
      </c>
      <c r="AE11" s="25">
        <f t="shared" si="9"/>
        <v>452</v>
      </c>
      <c r="AF11" s="25">
        <f t="shared" si="9"/>
        <v>452</v>
      </c>
      <c r="AG11" s="25">
        <f t="shared" si="9"/>
        <v>452</v>
      </c>
      <c r="AH11" s="25">
        <f t="shared" si="9"/>
        <v>452</v>
      </c>
      <c r="AI11" s="25">
        <f t="shared" si="9"/>
        <v>452</v>
      </c>
      <c r="AJ11" s="25">
        <f t="shared" si="9"/>
        <v>452</v>
      </c>
      <c r="AK11" s="25">
        <f t="shared" si="9"/>
        <v>452</v>
      </c>
      <c r="AL11" s="25">
        <f t="shared" si="9"/>
        <v>452</v>
      </c>
      <c r="AM11" s="25">
        <f t="shared" si="9"/>
        <v>452</v>
      </c>
      <c r="AN11" s="25">
        <f t="shared" si="9"/>
        <v>452</v>
      </c>
      <c r="AO11" s="33"/>
    </row>
    <row r="12" spans="1:41">
      <c r="A12" s="44"/>
      <c r="B12" s="43"/>
      <c r="C12" s="35"/>
      <c r="D12" s="43"/>
      <c r="E12" s="35"/>
      <c r="F12" s="35"/>
      <c r="G12" s="35"/>
      <c r="H12" s="39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2720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33"/>
    </row>
    <row r="13" spans="1:41">
      <c r="A13" s="44" t="s">
        <v>21</v>
      </c>
      <c r="B13" s="43" t="s">
        <v>12</v>
      </c>
      <c r="C13" s="36">
        <f>SUMIFS(未交清!Z:Z,未交清!D:D,A:A,未交清!P:P,"8月")</f>
        <v>8000</v>
      </c>
      <c r="D13" s="43">
        <f>SUMIFS(未交清!Z:Z,未交清!D:D,A:A,未交清!P:P,"9月")</f>
        <v>0</v>
      </c>
      <c r="E13" s="36">
        <f t="shared" si="6"/>
        <v>8000</v>
      </c>
      <c r="F13" s="36">
        <f>+E13-SUM(K14:AN14)</f>
        <v>8000</v>
      </c>
      <c r="G13" s="34">
        <v>276</v>
      </c>
      <c r="H13" s="38">
        <f t="shared" si="7"/>
        <v>0</v>
      </c>
      <c r="I13" s="21" t="s">
        <v>17</v>
      </c>
      <c r="J13" s="25">
        <f t="shared" ref="J13:AN13" si="10">$G13</f>
        <v>276</v>
      </c>
      <c r="K13" s="25">
        <f t="shared" si="10"/>
        <v>276</v>
      </c>
      <c r="L13" s="25">
        <f t="shared" si="10"/>
        <v>276</v>
      </c>
      <c r="M13" s="25">
        <f t="shared" si="10"/>
        <v>276</v>
      </c>
      <c r="N13" s="25">
        <f t="shared" si="10"/>
        <v>276</v>
      </c>
      <c r="O13" s="25">
        <f t="shared" si="10"/>
        <v>276</v>
      </c>
      <c r="P13" s="25">
        <f t="shared" si="10"/>
        <v>276</v>
      </c>
      <c r="Q13" s="25">
        <f t="shared" si="10"/>
        <v>276</v>
      </c>
      <c r="R13" s="25">
        <f t="shared" si="10"/>
        <v>276</v>
      </c>
      <c r="S13" s="25">
        <f t="shared" si="10"/>
        <v>276</v>
      </c>
      <c r="T13" s="25">
        <f t="shared" si="10"/>
        <v>276</v>
      </c>
      <c r="U13" s="25">
        <f t="shared" si="10"/>
        <v>276</v>
      </c>
      <c r="V13" s="25">
        <f t="shared" si="10"/>
        <v>276</v>
      </c>
      <c r="W13" s="25">
        <f t="shared" si="10"/>
        <v>276</v>
      </c>
      <c r="X13" s="25">
        <f t="shared" si="10"/>
        <v>276</v>
      </c>
      <c r="Y13" s="25">
        <f t="shared" si="10"/>
        <v>276</v>
      </c>
      <c r="Z13" s="25">
        <f t="shared" si="10"/>
        <v>276</v>
      </c>
      <c r="AA13" s="25">
        <f t="shared" si="10"/>
        <v>276</v>
      </c>
      <c r="AB13" s="25">
        <f t="shared" si="10"/>
        <v>276</v>
      </c>
      <c r="AC13" s="25">
        <f t="shared" si="10"/>
        <v>276</v>
      </c>
      <c r="AD13" s="25">
        <f t="shared" si="10"/>
        <v>276</v>
      </c>
      <c r="AE13" s="25">
        <f t="shared" si="10"/>
        <v>276</v>
      </c>
      <c r="AF13" s="25">
        <f t="shared" si="10"/>
        <v>276</v>
      </c>
      <c r="AG13" s="25">
        <f t="shared" si="10"/>
        <v>276</v>
      </c>
      <c r="AH13" s="25">
        <f t="shared" si="10"/>
        <v>276</v>
      </c>
      <c r="AI13" s="25">
        <f t="shared" si="10"/>
        <v>276</v>
      </c>
      <c r="AJ13" s="25">
        <f t="shared" si="10"/>
        <v>276</v>
      </c>
      <c r="AK13" s="25">
        <f t="shared" si="10"/>
        <v>276</v>
      </c>
      <c r="AL13" s="25">
        <f t="shared" si="10"/>
        <v>276</v>
      </c>
      <c r="AM13" s="25">
        <f t="shared" si="10"/>
        <v>276</v>
      </c>
      <c r="AN13" s="25">
        <f t="shared" si="10"/>
        <v>276</v>
      </c>
      <c r="AO13" s="33"/>
    </row>
    <row r="14" spans="1:41">
      <c r="A14" s="44"/>
      <c r="B14" s="43"/>
      <c r="C14" s="35"/>
      <c r="D14" s="43"/>
      <c r="E14" s="35"/>
      <c r="F14" s="35"/>
      <c r="G14" s="35"/>
      <c r="H14" s="39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33"/>
    </row>
    <row r="15" spans="1:41">
      <c r="A15" s="44" t="s">
        <v>22</v>
      </c>
      <c r="B15" s="43" t="s">
        <v>12</v>
      </c>
      <c r="C15" s="36">
        <f>SUMIFS(未交清!Z:Z,未交清!D:D,A:A,未交清!P:P,"8月")</f>
        <v>0</v>
      </c>
      <c r="D15" s="43">
        <f>SUMIFS(未交清!Z:Z,未交清!D:D,A:A,未交清!P:P,"9月")</f>
        <v>21486</v>
      </c>
      <c r="E15" s="36">
        <f t="shared" ref="E15:E19" si="11">SUM(C15:D16)</f>
        <v>21486</v>
      </c>
      <c r="F15" s="36">
        <f>+E15-SUM(K16:AN16)</f>
        <v>15550</v>
      </c>
      <c r="G15" s="34">
        <v>741</v>
      </c>
      <c r="H15" s="38">
        <f>IFERROR(1-F15/E15,"")</f>
        <v>0.27627292190263431</v>
      </c>
      <c r="I15" s="21" t="s">
        <v>17</v>
      </c>
      <c r="J15" s="25">
        <f t="shared" ref="J15:AN15" si="12">$G15</f>
        <v>741</v>
      </c>
      <c r="K15" s="25">
        <f t="shared" si="12"/>
        <v>741</v>
      </c>
      <c r="L15" s="25">
        <f t="shared" si="12"/>
        <v>741</v>
      </c>
      <c r="M15" s="25">
        <f t="shared" si="12"/>
        <v>741</v>
      </c>
      <c r="N15" s="25">
        <f t="shared" si="12"/>
        <v>741</v>
      </c>
      <c r="O15" s="25">
        <f t="shared" si="12"/>
        <v>741</v>
      </c>
      <c r="P15" s="25">
        <f t="shared" si="12"/>
        <v>741</v>
      </c>
      <c r="Q15" s="25">
        <f t="shared" si="12"/>
        <v>741</v>
      </c>
      <c r="R15" s="25">
        <f t="shared" si="12"/>
        <v>741</v>
      </c>
      <c r="S15" s="25">
        <f t="shared" si="12"/>
        <v>741</v>
      </c>
      <c r="T15" s="25">
        <f t="shared" si="12"/>
        <v>741</v>
      </c>
      <c r="U15" s="25">
        <f t="shared" si="12"/>
        <v>741</v>
      </c>
      <c r="V15" s="25">
        <f t="shared" si="12"/>
        <v>741</v>
      </c>
      <c r="W15" s="25">
        <f t="shared" si="12"/>
        <v>741</v>
      </c>
      <c r="X15" s="25">
        <f t="shared" si="12"/>
        <v>741</v>
      </c>
      <c r="Y15" s="25">
        <f t="shared" si="12"/>
        <v>741</v>
      </c>
      <c r="Z15" s="25">
        <f t="shared" si="12"/>
        <v>741</v>
      </c>
      <c r="AA15" s="25">
        <f t="shared" si="12"/>
        <v>741</v>
      </c>
      <c r="AB15" s="25">
        <f t="shared" si="12"/>
        <v>741</v>
      </c>
      <c r="AC15" s="25">
        <f t="shared" si="12"/>
        <v>741</v>
      </c>
      <c r="AD15" s="25">
        <f t="shared" si="12"/>
        <v>741</v>
      </c>
      <c r="AE15" s="25">
        <f t="shared" si="12"/>
        <v>741</v>
      </c>
      <c r="AF15" s="25">
        <f t="shared" si="12"/>
        <v>741</v>
      </c>
      <c r="AG15" s="25">
        <f t="shared" si="12"/>
        <v>741</v>
      </c>
      <c r="AH15" s="25">
        <f t="shared" si="12"/>
        <v>741</v>
      </c>
      <c r="AI15" s="25">
        <f t="shared" si="12"/>
        <v>741</v>
      </c>
      <c r="AJ15" s="25">
        <f t="shared" si="12"/>
        <v>741</v>
      </c>
      <c r="AK15" s="25">
        <f t="shared" si="12"/>
        <v>741</v>
      </c>
      <c r="AL15" s="25">
        <f t="shared" si="12"/>
        <v>741</v>
      </c>
      <c r="AM15" s="25">
        <f t="shared" si="12"/>
        <v>741</v>
      </c>
      <c r="AN15" s="25">
        <f t="shared" si="12"/>
        <v>741</v>
      </c>
      <c r="AO15" s="33"/>
    </row>
    <row r="16" spans="1:41">
      <c r="A16" s="44"/>
      <c r="B16" s="43"/>
      <c r="C16" s="35"/>
      <c r="D16" s="43"/>
      <c r="E16" s="35"/>
      <c r="F16" s="35"/>
      <c r="G16" s="35"/>
      <c r="H16" s="39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1089</v>
      </c>
      <c r="Q16" s="27">
        <v>1200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33"/>
    </row>
    <row r="17" spans="1:41">
      <c r="A17" s="32" t="s">
        <v>23</v>
      </c>
      <c r="B17" s="43" t="s">
        <v>12</v>
      </c>
      <c r="C17" s="36">
        <f>SUMIFS(未交清!Z:Z,未交清!D:D,A:A,未交清!P:P,"8月")</f>
        <v>0</v>
      </c>
      <c r="D17" s="43">
        <f>SUMIFS(未交清!Z:Z,未交清!D:D,A:A,未交清!P:P,"9月")</f>
        <v>0</v>
      </c>
      <c r="E17" s="36">
        <f t="shared" si="11"/>
        <v>0</v>
      </c>
      <c r="F17" s="36">
        <f>+E17-SUM(K18:AN18)</f>
        <v>0</v>
      </c>
      <c r="G17" s="37"/>
      <c r="H17" s="40" t="s">
        <v>24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32" t="s">
        <v>25</v>
      </c>
    </row>
    <row r="18" spans="1:41">
      <c r="A18" s="32"/>
      <c r="B18" s="43"/>
      <c r="C18" s="35"/>
      <c r="D18" s="43"/>
      <c r="E18" s="35"/>
      <c r="F18" s="35"/>
      <c r="G18" s="42"/>
      <c r="H18" s="41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6" t="s">
        <v>24</v>
      </c>
      <c r="Q18" s="26" t="s">
        <v>24</v>
      </c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32"/>
    </row>
    <row r="19" spans="1:41" ht="14.25" customHeight="1">
      <c r="A19" s="37" t="s">
        <v>26</v>
      </c>
      <c r="B19" s="36" t="s">
        <v>12</v>
      </c>
      <c r="C19" s="36">
        <f>SUMIFS(未交清!Z:Z,未交清!D:D,A:A,未交清!P:P,"8月")</f>
        <v>0</v>
      </c>
      <c r="D19" s="43">
        <f>SUMIFS(未交清!Z:Z,未交清!D:D,A:A,未交清!P:P,"9月")</f>
        <v>0</v>
      </c>
      <c r="E19" s="36">
        <f t="shared" si="11"/>
        <v>0</v>
      </c>
      <c r="F19" s="36">
        <f>+E19-SUM(K20:AN20)</f>
        <v>0</v>
      </c>
      <c r="G19" s="37"/>
      <c r="H19" s="40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2" t="s">
        <v>25</v>
      </c>
    </row>
    <row r="20" spans="1:41">
      <c r="A20" s="42"/>
      <c r="B20" s="35"/>
      <c r="C20" s="35"/>
      <c r="D20" s="43"/>
      <c r="E20" s="35"/>
      <c r="F20" s="35"/>
      <c r="G20" s="35"/>
      <c r="H20" s="41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6" t="s">
        <v>24</v>
      </c>
      <c r="Q20" s="26" t="s">
        <v>24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2"/>
    </row>
    <row r="21" spans="1:41">
      <c r="A21" s="32" t="s">
        <v>27</v>
      </c>
      <c r="B21" s="43" t="s">
        <v>12</v>
      </c>
      <c r="C21" s="36">
        <f>SUM(C3:C20)</f>
        <v>36242</v>
      </c>
      <c r="D21" s="36">
        <f>SUM(D3:D20)</f>
        <v>114884</v>
      </c>
      <c r="E21" s="36">
        <f>SUM(E3:E20)</f>
        <v>151126</v>
      </c>
      <c r="F21" s="36">
        <f>SUM(F3:F20)</f>
        <v>111838</v>
      </c>
      <c r="G21" s="34">
        <f>SUM(G3:G20)</f>
        <v>5214</v>
      </c>
      <c r="H21" s="38">
        <f>IFERROR(1-F21/E21,"")</f>
        <v>0.25996850310337072</v>
      </c>
      <c r="I21" s="21" t="s">
        <v>17</v>
      </c>
      <c r="J21" s="25">
        <v>5214</v>
      </c>
      <c r="K21" s="25">
        <v>5214</v>
      </c>
      <c r="L21" s="25">
        <v>5214</v>
      </c>
      <c r="M21" s="25">
        <v>5214</v>
      </c>
      <c r="N21" s="25">
        <v>5214</v>
      </c>
      <c r="O21" s="25">
        <v>5214</v>
      </c>
      <c r="P21" s="25">
        <v>5214</v>
      </c>
      <c r="Q21" s="25">
        <v>5214</v>
      </c>
      <c r="R21" s="25">
        <v>5214</v>
      </c>
      <c r="S21" s="25">
        <v>5214</v>
      </c>
      <c r="T21" s="25">
        <v>5214</v>
      </c>
      <c r="U21" s="25">
        <v>5214</v>
      </c>
      <c r="V21" s="25">
        <v>5214</v>
      </c>
      <c r="W21" s="25">
        <v>5214</v>
      </c>
      <c r="X21" s="25">
        <v>5214</v>
      </c>
      <c r="Y21" s="25">
        <v>5214</v>
      </c>
      <c r="Z21" s="25">
        <v>5214</v>
      </c>
      <c r="AA21" s="25">
        <v>5214</v>
      </c>
      <c r="AB21" s="25">
        <v>5214</v>
      </c>
      <c r="AC21" s="25">
        <v>5214</v>
      </c>
      <c r="AD21" s="25">
        <v>5214</v>
      </c>
      <c r="AE21" s="25">
        <v>5214</v>
      </c>
      <c r="AF21" s="25">
        <v>5214</v>
      </c>
      <c r="AG21" s="25">
        <v>5214</v>
      </c>
      <c r="AH21" s="25">
        <v>5214</v>
      </c>
      <c r="AI21" s="25">
        <v>5214</v>
      </c>
      <c r="AJ21" s="25">
        <v>5214</v>
      </c>
      <c r="AK21" s="25">
        <v>5214</v>
      </c>
      <c r="AL21" s="25">
        <v>5214</v>
      </c>
      <c r="AM21" s="25">
        <v>5214</v>
      </c>
      <c r="AN21" s="25">
        <v>5214</v>
      </c>
      <c r="AO21" s="33"/>
    </row>
    <row r="22" spans="1:41">
      <c r="A22" s="32"/>
      <c r="B22" s="43"/>
      <c r="C22" s="35"/>
      <c r="D22" s="35"/>
      <c r="E22" s="35"/>
      <c r="F22" s="35"/>
      <c r="G22" s="35"/>
      <c r="H22" s="39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v>6306</v>
      </c>
      <c r="Q22" s="27">
        <v>6126</v>
      </c>
      <c r="R22" s="27">
        <f t="shared" ref="Q22:AN22" si="13">SUMIFS(R3:R20,Q3:Q20,$I$4)</f>
        <v>0</v>
      </c>
      <c r="S22" s="27">
        <f t="shared" si="13"/>
        <v>0</v>
      </c>
      <c r="T22" s="27">
        <f t="shared" si="13"/>
        <v>0</v>
      </c>
      <c r="U22" s="27">
        <f t="shared" si="13"/>
        <v>0</v>
      </c>
      <c r="V22" s="27">
        <f t="shared" si="13"/>
        <v>0</v>
      </c>
      <c r="W22" s="27">
        <f t="shared" si="13"/>
        <v>0</v>
      </c>
      <c r="X22" s="27">
        <f t="shared" si="13"/>
        <v>0</v>
      </c>
      <c r="Y22" s="27">
        <f t="shared" si="13"/>
        <v>0</v>
      </c>
      <c r="Z22" s="27">
        <f t="shared" si="13"/>
        <v>0</v>
      </c>
      <c r="AA22" s="27">
        <f t="shared" si="13"/>
        <v>0</v>
      </c>
      <c r="AB22" s="27">
        <f t="shared" si="13"/>
        <v>0</v>
      </c>
      <c r="AC22" s="27">
        <f t="shared" si="13"/>
        <v>0</v>
      </c>
      <c r="AD22" s="27">
        <f t="shared" si="13"/>
        <v>0</v>
      </c>
      <c r="AE22" s="27">
        <f t="shared" si="13"/>
        <v>0</v>
      </c>
      <c r="AF22" s="27">
        <f t="shared" si="13"/>
        <v>0</v>
      </c>
      <c r="AG22" s="27">
        <f t="shared" si="13"/>
        <v>0</v>
      </c>
      <c r="AH22" s="27">
        <f t="shared" si="13"/>
        <v>0</v>
      </c>
      <c r="AI22" s="27">
        <f t="shared" si="13"/>
        <v>0</v>
      </c>
      <c r="AJ22" s="27">
        <f t="shared" si="13"/>
        <v>0</v>
      </c>
      <c r="AK22" s="27">
        <f t="shared" si="13"/>
        <v>0</v>
      </c>
      <c r="AL22" s="27">
        <f t="shared" si="13"/>
        <v>0</v>
      </c>
      <c r="AM22" s="27">
        <f t="shared" si="13"/>
        <v>0</v>
      </c>
      <c r="AN22" s="27">
        <f t="shared" si="13"/>
        <v>0</v>
      </c>
      <c r="AO22" s="33"/>
    </row>
    <row r="23" spans="1:41">
      <c r="W23" s="31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O17:AO18"/>
    <mergeCell ref="AO19:AO20"/>
    <mergeCell ref="AO21:AO22"/>
    <mergeCell ref="G15:G16"/>
    <mergeCell ref="AO3:AO4"/>
    <mergeCell ref="AO5:AO6"/>
    <mergeCell ref="AO7:AO8"/>
    <mergeCell ref="AO9:AO10"/>
    <mergeCell ref="AO11:AO12"/>
    <mergeCell ref="AO13:AO14"/>
    <mergeCell ref="AO15:AO16"/>
    <mergeCell ref="G5:G6"/>
    <mergeCell ref="G7:G8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2021-09-08T13:08:46Z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