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785" windowHeight="7605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</workbook>
</file>

<file path=xl/calcChain.xml><?xml version="1.0" encoding="utf-8"?>
<calcChain xmlns="http://schemas.openxmlformats.org/spreadsheetml/2006/main">
  <c r="S22" i="1" l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D5" i="1" s="1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D15" i="1" s="1"/>
  <c r="Z54" i="2"/>
  <c r="D3" i="1" s="1"/>
  <c r="Z53" i="2"/>
  <c r="Z52" i="2"/>
  <c r="Z51" i="2"/>
  <c r="Z50" i="2"/>
  <c r="Z49" i="2"/>
  <c r="Z48" i="2"/>
  <c r="Z47" i="2"/>
  <c r="Z46" i="2"/>
  <c r="Z45" i="2"/>
  <c r="Z44" i="2"/>
  <c r="Z43" i="2"/>
  <c r="Z42" i="2"/>
  <c r="D7" i="1" s="1"/>
  <c r="Z41" i="2"/>
  <c r="Z40" i="2"/>
  <c r="Z39" i="2"/>
  <c r="Z38" i="2"/>
  <c r="Z37" i="2"/>
  <c r="Z36" i="2"/>
  <c r="Z35" i="2"/>
  <c r="Z34" i="2"/>
  <c r="C7" i="1" s="1"/>
  <c r="E7" i="1" s="1"/>
  <c r="F7" i="1" s="1"/>
  <c r="H7" i="1" s="1"/>
  <c r="Z33" i="2"/>
  <c r="Z32" i="2"/>
  <c r="Z31" i="2"/>
  <c r="Z30" i="2"/>
  <c r="Z29" i="2"/>
  <c r="Z28" i="2"/>
  <c r="Z27" i="2"/>
  <c r="Z26" i="2"/>
  <c r="Z25" i="2"/>
  <c r="Z24" i="2"/>
  <c r="Z23" i="2"/>
  <c r="Z22" i="2"/>
  <c r="D9" i="1" s="1"/>
  <c r="Z21" i="2"/>
  <c r="Z20" i="2"/>
  <c r="Z19" i="2"/>
  <c r="Z18" i="2"/>
  <c r="Z17" i="2"/>
  <c r="Z16" i="2"/>
  <c r="Z15" i="2"/>
  <c r="Z14" i="2"/>
  <c r="C9" i="1" s="1"/>
  <c r="E9" i="1" s="1"/>
  <c r="F9" i="1" s="1"/>
  <c r="H9" i="1" s="1"/>
  <c r="Z13" i="2"/>
  <c r="Z12" i="2"/>
  <c r="Z11" i="2"/>
  <c r="Z10" i="2"/>
  <c r="Z9" i="2"/>
  <c r="Z8" i="2"/>
  <c r="Z7" i="2"/>
  <c r="Z6" i="2"/>
  <c r="D11" i="1" s="1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D17" i="1"/>
  <c r="C17" i="1"/>
  <c r="E17" i="1" s="1"/>
  <c r="F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E15" i="1" s="1"/>
  <c r="F15" i="1" s="1"/>
  <c r="H15" i="1" s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C5" i="1"/>
  <c r="E5" i="1" s="1"/>
  <c r="F5" i="1" s="1"/>
  <c r="H5" i="1" s="1"/>
  <c r="C3" i="1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L2" i="1"/>
  <c r="D21" i="1" l="1"/>
  <c r="E11" i="1"/>
  <c r="F11" i="1" s="1"/>
  <c r="H11" i="1" s="1"/>
  <c r="E3" i="1"/>
  <c r="C21" i="1"/>
  <c r="E21" i="1" l="1"/>
  <c r="F3" i="1"/>
  <c r="F21" i="1" l="1"/>
  <c r="H21" i="1" s="1"/>
  <c r="H3" i="1"/>
</calcChain>
</file>

<file path=xl/sharedStrings.xml><?xml version="1.0" encoding="utf-8"?>
<sst xmlns="http://schemas.openxmlformats.org/spreadsheetml/2006/main" count="4014" uniqueCount="146">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</sst>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  <font>
      <sz val="10"/>
      <color rgb="FF002060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176" fontId="17" fillId="3" borderId="5" xfId="0" applyNumberFormat="1" applyFont="1" applyFill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J28" activePane="bottomRight" state="frozen"/>
      <selection pane="topRight"/>
      <selection pane="bottomLeft"/>
      <selection pane="bottomRight" activeCell="O24" sqref="O24"/>
    </sheetView>
  </sheetViews>
  <sheetFormatPr defaultColWidth="9" defaultRowHeight="13.5"/>
  <cols>
    <col min="8" max="8" width="10.875" customWidth="1"/>
    <col min="10" max="10" width="9" hidden="1" customWidth="1"/>
    <col min="11" max="12" width="10.375" hidden="1" customWidth="1"/>
    <col min="13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35" t="s">
        <v>11</v>
      </c>
      <c r="B3" s="40" t="s">
        <v>12</v>
      </c>
      <c r="C3" s="36">
        <f>SUMIFS(未交清!Z:Z,未交清!D:D,A:A,未交清!P:P,"8月")</f>
        <v>40</v>
      </c>
      <c r="D3" s="40">
        <f>SUMIFS(未交清!Z:Z,未交清!D:D,A:A,未交清!P:P,"9月")</f>
        <v>5027</v>
      </c>
      <c r="E3" s="36">
        <f>SUM(C3:D4)</f>
        <v>5067</v>
      </c>
      <c r="F3" s="36">
        <f>+E3-SUM(K4:AN4)</f>
        <v>5067</v>
      </c>
      <c r="G3" s="38">
        <v>175</v>
      </c>
      <c r="H3" s="43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47"/>
    </row>
    <row r="4" spans="1:41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47"/>
    </row>
    <row r="5" spans="1:41">
      <c r="A5" s="35" t="s">
        <v>16</v>
      </c>
      <c r="B5" s="40" t="s">
        <v>12</v>
      </c>
      <c r="C5" s="36">
        <f>SUMIFS(未交清!Z:Z,未交清!D:D,A:A,未交清!P:P,"8月")</f>
        <v>911</v>
      </c>
      <c r="D5" s="40">
        <f>SUMIFS(未交清!Z:Z,未交清!D:D,A:A,未交清!P:P,"9月")</f>
        <v>34216</v>
      </c>
      <c r="E5" s="36">
        <f t="shared" ref="E5:E7" si="1">SUM(C5:D6)</f>
        <v>35127</v>
      </c>
      <c r="F5" s="36">
        <f>+E5-SUM(K6:AN6)</f>
        <v>29029</v>
      </c>
      <c r="G5" s="38">
        <v>1212</v>
      </c>
      <c r="H5" s="43">
        <f t="shared" ref="H5:H7" si="2">IFERROR(1-F5/E5,"")</f>
        <v>0.17359865630426741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47"/>
    </row>
    <row r="6" spans="1:41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47"/>
    </row>
    <row r="7" spans="1:41">
      <c r="A7" s="35" t="s">
        <v>18</v>
      </c>
      <c r="B7" s="40" t="s">
        <v>12</v>
      </c>
      <c r="C7" s="36">
        <f>SUMIFS(未交清!Z:Z,未交清!D:D,A:A,未交清!P:P,"8月")</f>
        <v>17046</v>
      </c>
      <c r="D7" s="40">
        <f>SUMIFS(未交清!Z:Z,未交清!D:D,A:A,未交清!P:P,"9月")</f>
        <v>25430</v>
      </c>
      <c r="E7" s="36">
        <f t="shared" si="1"/>
        <v>42476</v>
      </c>
      <c r="F7" s="36">
        <f>+E7-SUM(K8:AN8)</f>
        <v>38594</v>
      </c>
      <c r="G7" s="38">
        <v>1465</v>
      </c>
      <c r="H7" s="43">
        <f t="shared" si="2"/>
        <v>9.1392786514737701E-2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47"/>
    </row>
    <row r="8" spans="1:41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47"/>
    </row>
    <row r="9" spans="1:41">
      <c r="A9" s="35" t="s">
        <v>19</v>
      </c>
      <c r="B9" s="40" t="s">
        <v>12</v>
      </c>
      <c r="C9" s="36">
        <f>SUMIFS(未交清!Z:Z,未交清!D:D,A:A,未交清!P:P,"8月")</f>
        <v>10245</v>
      </c>
      <c r="D9" s="40">
        <f>SUMIFS(未交清!Z:Z,未交清!D:D,A:A,未交清!P:P,"9月")</f>
        <v>15640</v>
      </c>
      <c r="E9" s="36">
        <f t="shared" ref="E9:E13" si="6">SUM(C9:D10)</f>
        <v>25885</v>
      </c>
      <c r="F9" s="36">
        <f>+E9-SUM(K10:AN10)</f>
        <v>8853</v>
      </c>
      <c r="G9" s="38">
        <v>893</v>
      </c>
      <c r="H9" s="43">
        <f t="shared" ref="H9:H13" si="7">IFERROR(1-F9/E9,"")</f>
        <v>0.65798725130384395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47"/>
    </row>
    <row r="10" spans="1:41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47"/>
    </row>
    <row r="11" spans="1:41">
      <c r="A11" s="35" t="s">
        <v>20</v>
      </c>
      <c r="B11" s="40" t="s">
        <v>12</v>
      </c>
      <c r="C11" s="36">
        <f>SUMIFS(未交清!Z:Z,未交清!D:D,A:A,未交清!P:P,"8月")</f>
        <v>0</v>
      </c>
      <c r="D11" s="40">
        <f>SUMIFS(未交清!Z:Z,未交清!D:D,A:A,未交清!P:P,"9月")</f>
        <v>13085</v>
      </c>
      <c r="E11" s="36">
        <f t="shared" si="6"/>
        <v>13085</v>
      </c>
      <c r="F11" s="36">
        <f>+E11-SUM(K12:AN12)</f>
        <v>5745</v>
      </c>
      <c r="G11" s="38">
        <v>452</v>
      </c>
      <c r="H11" s="43">
        <f t="shared" si="7"/>
        <v>0.56094764998089408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47"/>
    </row>
    <row r="12" spans="1:41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47"/>
    </row>
    <row r="13" spans="1:41">
      <c r="A13" s="35" t="s">
        <v>21</v>
      </c>
      <c r="B13" s="40" t="s">
        <v>12</v>
      </c>
      <c r="C13" s="36">
        <f>SUMIFS(未交清!Z:Z,未交清!D:D,A:A,未交清!P:P,"8月")</f>
        <v>8000</v>
      </c>
      <c r="D13" s="40">
        <f>SUMIFS(未交清!Z:Z,未交清!D:D,A:A,未交清!P:P,"9月")</f>
        <v>0</v>
      </c>
      <c r="E13" s="36">
        <f t="shared" si="6"/>
        <v>8000</v>
      </c>
      <c r="F13" s="36">
        <f>+E13-SUM(K14:AN14)</f>
        <v>8000</v>
      </c>
      <c r="G13" s="38">
        <v>276</v>
      </c>
      <c r="H13" s="43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47"/>
    </row>
    <row r="14" spans="1:41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47"/>
    </row>
    <row r="15" spans="1:41">
      <c r="A15" s="35" t="s">
        <v>22</v>
      </c>
      <c r="B15" s="40" t="s">
        <v>12</v>
      </c>
      <c r="C15" s="36">
        <f>SUMIFS(未交清!Z:Z,未交清!D:D,A:A,未交清!P:P,"8月")</f>
        <v>0</v>
      </c>
      <c r="D15" s="40">
        <f>SUMIFS(未交清!Z:Z,未交清!D:D,A:A,未交清!P:P,"9月")</f>
        <v>21486</v>
      </c>
      <c r="E15" s="36">
        <f t="shared" ref="E15:E19" si="11">SUM(C15:D16)</f>
        <v>21486</v>
      </c>
      <c r="F15" s="36">
        <f>+E15-SUM(K16:AN16)</f>
        <v>15550</v>
      </c>
      <c r="G15" s="38">
        <v>741</v>
      </c>
      <c r="H15" s="43">
        <f>IFERROR(1-F15/E15,"")</f>
        <v>0.27627292190263431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47"/>
    </row>
    <row r="16" spans="1:41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47"/>
    </row>
    <row r="17" spans="1:41">
      <c r="A17" s="39" t="s">
        <v>23</v>
      </c>
      <c r="B17" s="40" t="s">
        <v>12</v>
      </c>
      <c r="C17" s="36">
        <f>SUMIFS(未交清!Z:Z,未交清!D:D,A:A,未交清!P:P,"8月")</f>
        <v>0</v>
      </c>
      <c r="D17" s="40">
        <f>SUMIFS(未交清!Z:Z,未交清!D:D,A:A,未交清!P:P,"9月")</f>
        <v>0</v>
      </c>
      <c r="E17" s="36">
        <f t="shared" si="11"/>
        <v>0</v>
      </c>
      <c r="F17" s="36">
        <f>+E17-SUM(K18:AN18)</f>
        <v>0</v>
      </c>
      <c r="G17" s="41"/>
      <c r="H17" s="45" t="s">
        <v>24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9" t="s">
        <v>25</v>
      </c>
    </row>
    <row r="18" spans="1:41">
      <c r="A18" s="39"/>
      <c r="B18" s="40"/>
      <c r="C18" s="37"/>
      <c r="D18" s="40"/>
      <c r="E18" s="37"/>
      <c r="F18" s="37"/>
      <c r="G18" s="42"/>
      <c r="H18" s="46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9"/>
    </row>
    <row r="19" spans="1:41" ht="14.25" customHeight="1">
      <c r="A19" s="41" t="s">
        <v>26</v>
      </c>
      <c r="B19" s="36" t="s">
        <v>12</v>
      </c>
      <c r="C19" s="36">
        <f>SUMIFS(未交清!Z:Z,未交清!D:D,A:A,未交清!P:P,"8月")</f>
        <v>0</v>
      </c>
      <c r="D19" s="40">
        <f>SUMIFS(未交清!Z:Z,未交清!D:D,A:A,未交清!P:P,"9月")</f>
        <v>0</v>
      </c>
      <c r="E19" s="36">
        <f t="shared" si="11"/>
        <v>0</v>
      </c>
      <c r="F19" s="36">
        <f>+E19-SUM(K20:AN20)</f>
        <v>0</v>
      </c>
      <c r="G19" s="41"/>
      <c r="H19" s="45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9" t="s">
        <v>25</v>
      </c>
    </row>
    <row r="20" spans="1:41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48" t="s">
        <v>24</v>
      </c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9"/>
    </row>
    <row r="21" spans="1:41">
      <c r="A21" s="39" t="s">
        <v>27</v>
      </c>
      <c r="B21" s="40" t="s">
        <v>12</v>
      </c>
      <c r="C21" s="36">
        <f>SUM(C3:C20)</f>
        <v>36242</v>
      </c>
      <c r="D21" s="36">
        <f>SUM(D3:D20)</f>
        <v>114884</v>
      </c>
      <c r="E21" s="36">
        <f>SUM(E3:E20)</f>
        <v>151126</v>
      </c>
      <c r="F21" s="36">
        <f>SUM(F3:F20)</f>
        <v>110838</v>
      </c>
      <c r="G21" s="38">
        <f>SUM(G3:G20)</f>
        <v>5214</v>
      </c>
      <c r="H21" s="43">
        <f>IFERROR(1-F21/E21,"")</f>
        <v>0.26658549819356037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47"/>
    </row>
    <row r="22" spans="1:41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f t="shared" ref="R22:AN22" si="13">SUMIFS(S3:S20,R3:R20,$I$4)</f>
        <v>0</v>
      </c>
      <c r="T22" s="27">
        <f t="shared" si="13"/>
        <v>0</v>
      </c>
      <c r="U22" s="27">
        <f t="shared" si="13"/>
        <v>0</v>
      </c>
      <c r="V22" s="27">
        <f t="shared" si="13"/>
        <v>0</v>
      </c>
      <c r="W22" s="27">
        <f t="shared" si="13"/>
        <v>0</v>
      </c>
      <c r="X22" s="27">
        <f t="shared" si="13"/>
        <v>0</v>
      </c>
      <c r="Y22" s="27">
        <f t="shared" si="13"/>
        <v>0</v>
      </c>
      <c r="Z22" s="27">
        <f t="shared" si="13"/>
        <v>0</v>
      </c>
      <c r="AA22" s="27">
        <f t="shared" si="13"/>
        <v>0</v>
      </c>
      <c r="AB22" s="27">
        <f t="shared" si="13"/>
        <v>0</v>
      </c>
      <c r="AC22" s="27">
        <f t="shared" si="13"/>
        <v>0</v>
      </c>
      <c r="AD22" s="27">
        <f t="shared" si="13"/>
        <v>0</v>
      </c>
      <c r="AE22" s="27">
        <f t="shared" si="13"/>
        <v>0</v>
      </c>
      <c r="AF22" s="27">
        <f t="shared" si="13"/>
        <v>0</v>
      </c>
      <c r="AG22" s="27">
        <f t="shared" si="13"/>
        <v>0</v>
      </c>
      <c r="AH22" s="27">
        <f t="shared" si="13"/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47"/>
    </row>
    <row r="23" spans="1:41">
      <c r="W23" s="31"/>
    </row>
  </sheetData>
  <mergeCells count="91"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2021-09-09T11:28:48Z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