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785" windowHeight="760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U22" i="1" l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<sst xmlns="http://schemas.openxmlformats.org/spreadsheetml/2006/main" count="4018" uniqueCount="146">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</sst>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V24" sqref="V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4" t="s">
        <v>11</v>
      </c>
      <c r="B3" s="43" t="s">
        <v>12</v>
      </c>
      <c r="C3" s="36">
        <f>SUMIFS(未交清!Z:Z,未交清!D:D,A:A,未交清!P:P,"8月")</f>
        <v>40</v>
      </c>
      <c r="D3" s="43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4">
        <v>175</v>
      </c>
      <c r="H3" s="38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3"/>
    </row>
    <row r="4" spans="1:41">
      <c r="A4" s="44"/>
      <c r="B4" s="43"/>
      <c r="C4" s="35"/>
      <c r="D4" s="43"/>
      <c r="E4" s="35"/>
      <c r="F4" s="35"/>
      <c r="G4" s="35"/>
      <c r="H4" s="39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3"/>
    </row>
    <row r="5" spans="1:41">
      <c r="A5" s="44" t="s">
        <v>16</v>
      </c>
      <c r="B5" s="43" t="s">
        <v>12</v>
      </c>
      <c r="C5" s="36">
        <f>SUMIFS(未交清!Z:Z,未交清!D:D,A:A,未交清!P:P,"8月")</f>
        <v>911</v>
      </c>
      <c r="D5" s="43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20597</v>
      </c>
      <c r="G5" s="34">
        <v>1212</v>
      </c>
      <c r="H5" s="38">
        <f t="shared" ref="H5:H7" si="2">IFERROR(1-F5/E5,"")</f>
        <v>0.4136419278617588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3"/>
    </row>
    <row r="6" spans="1:41">
      <c r="A6" s="44"/>
      <c r="B6" s="43"/>
      <c r="C6" s="35"/>
      <c r="D6" s="43"/>
      <c r="E6" s="35"/>
      <c r="F6" s="35"/>
      <c r="G6" s="35"/>
      <c r="H6" s="39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3"/>
    </row>
    <row r="7" spans="1:41">
      <c r="A7" s="44" t="s">
        <v>18</v>
      </c>
      <c r="B7" s="43" t="s">
        <v>12</v>
      </c>
      <c r="C7" s="36">
        <f>SUMIFS(未交清!Z:Z,未交清!D:D,A:A,未交清!P:P,"8月")</f>
        <v>17046</v>
      </c>
      <c r="D7" s="43">
        <f>SUMIFS(未交清!Z:Z,未交清!D:D,A:A,未交清!P:P,"9月")</f>
        <v>25430</v>
      </c>
      <c r="E7" s="36">
        <f t="shared" si="1"/>
        <v>42476</v>
      </c>
      <c r="F7" s="36">
        <f>+E7-SUM(K8:AN8)</f>
        <v>38594</v>
      </c>
      <c r="G7" s="34">
        <v>1465</v>
      </c>
      <c r="H7" s="38">
        <f t="shared" si="2"/>
        <v>9.1392786514737701E-2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3"/>
    </row>
    <row r="8" spans="1:41">
      <c r="A8" s="44"/>
      <c r="B8" s="43"/>
      <c r="C8" s="35"/>
      <c r="D8" s="43"/>
      <c r="E8" s="35"/>
      <c r="F8" s="35"/>
      <c r="G8" s="35"/>
      <c r="H8" s="39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3"/>
    </row>
    <row r="9" spans="1:41">
      <c r="A9" s="44" t="s">
        <v>19</v>
      </c>
      <c r="B9" s="43" t="s">
        <v>12</v>
      </c>
      <c r="C9" s="36">
        <f>SUMIFS(未交清!Z:Z,未交清!D:D,A:A,未交清!P:P,"8月")</f>
        <v>10245</v>
      </c>
      <c r="D9" s="43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7853</v>
      </c>
      <c r="G9" s="34">
        <v>893</v>
      </c>
      <c r="H9" s="38">
        <f t="shared" ref="H9:H13" si="7">IFERROR(1-F9/E9,"")</f>
        <v>0.69661966389801044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3"/>
    </row>
    <row r="10" spans="1:41">
      <c r="A10" s="44"/>
      <c r="B10" s="43"/>
      <c r="C10" s="35"/>
      <c r="D10" s="43"/>
      <c r="E10" s="35"/>
      <c r="F10" s="35"/>
      <c r="G10" s="35"/>
      <c r="H10" s="39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3"/>
    </row>
    <row r="11" spans="1:41">
      <c r="A11" s="44" t="s">
        <v>20</v>
      </c>
      <c r="B11" s="43" t="s">
        <v>12</v>
      </c>
      <c r="C11" s="36">
        <f>SUMIFS(未交清!Z:Z,未交清!D:D,A:A,未交清!P:P,"8月")</f>
        <v>0</v>
      </c>
      <c r="D11" s="43">
        <f>SUMIFS(未交清!Z:Z,未交清!D:D,A:A,未交清!P:P,"9月")</f>
        <v>13085</v>
      </c>
      <c r="E11" s="36">
        <f t="shared" si="6"/>
        <v>13085</v>
      </c>
      <c r="F11" s="36">
        <f>+E11-SUM(K12:AN12)</f>
        <v>5135</v>
      </c>
      <c r="G11" s="34">
        <v>452</v>
      </c>
      <c r="H11" s="38">
        <f t="shared" si="7"/>
        <v>0.6075659151700421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3"/>
    </row>
    <row r="12" spans="1:41">
      <c r="A12" s="44"/>
      <c r="B12" s="43"/>
      <c r="C12" s="35"/>
      <c r="D12" s="43"/>
      <c r="E12" s="35"/>
      <c r="F12" s="35"/>
      <c r="G12" s="35"/>
      <c r="H12" s="39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3"/>
    </row>
    <row r="13" spans="1:41">
      <c r="A13" s="44" t="s">
        <v>21</v>
      </c>
      <c r="B13" s="43" t="s">
        <v>12</v>
      </c>
      <c r="C13" s="36">
        <f>SUMIFS(未交清!Z:Z,未交清!D:D,A:A,未交清!P:P,"8月")</f>
        <v>8000</v>
      </c>
      <c r="D13" s="43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4">
        <v>276</v>
      </c>
      <c r="H13" s="38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3"/>
    </row>
    <row r="14" spans="1:41">
      <c r="A14" s="44"/>
      <c r="B14" s="43"/>
      <c r="C14" s="35"/>
      <c r="D14" s="43"/>
      <c r="E14" s="35"/>
      <c r="F14" s="35"/>
      <c r="G14" s="35"/>
      <c r="H14" s="39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3"/>
    </row>
    <row r="15" spans="1:41">
      <c r="A15" s="44" t="s">
        <v>22</v>
      </c>
      <c r="B15" s="43" t="s">
        <v>12</v>
      </c>
      <c r="C15" s="36">
        <f>SUMIFS(未交清!Z:Z,未交清!D:D,A:A,未交清!P:P,"8月")</f>
        <v>0</v>
      </c>
      <c r="D15" s="43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11218</v>
      </c>
      <c r="G15" s="34">
        <v>741</v>
      </c>
      <c r="H15" s="38">
        <f>IFERROR(1-F15/E15,"")</f>
        <v>0.47789258121567535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3"/>
    </row>
    <row r="16" spans="1:41">
      <c r="A16" s="44"/>
      <c r="B16" s="43"/>
      <c r="C16" s="35"/>
      <c r="D16" s="43"/>
      <c r="E16" s="35"/>
      <c r="F16" s="35"/>
      <c r="G16" s="35"/>
      <c r="H16" s="39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3"/>
    </row>
    <row r="17" spans="1:41">
      <c r="A17" s="32" t="s">
        <v>23</v>
      </c>
      <c r="B17" s="43" t="s">
        <v>12</v>
      </c>
      <c r="C17" s="36">
        <f>SUMIFS(未交清!Z:Z,未交清!D:D,A:A,未交清!P:P,"8月")</f>
        <v>0</v>
      </c>
      <c r="D17" s="43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37"/>
      <c r="H17" s="40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2" t="s">
        <v>25</v>
      </c>
    </row>
    <row r="18" spans="1:41">
      <c r="A18" s="32"/>
      <c r="B18" s="43"/>
      <c r="C18" s="35"/>
      <c r="D18" s="43"/>
      <c r="E18" s="35"/>
      <c r="F18" s="35"/>
      <c r="G18" s="42"/>
      <c r="H18" s="41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2"/>
    </row>
    <row r="19" spans="1:41" ht="14.25" customHeight="1">
      <c r="A19" s="37" t="s">
        <v>26</v>
      </c>
      <c r="B19" s="36" t="s">
        <v>12</v>
      </c>
      <c r="C19" s="36">
        <f>SUMIFS(未交清!Z:Z,未交清!D:D,A:A,未交清!P:P,"8月")</f>
        <v>0</v>
      </c>
      <c r="D19" s="43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37"/>
      <c r="H19" s="40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2" t="s">
        <v>25</v>
      </c>
    </row>
    <row r="20" spans="1:41">
      <c r="A20" s="42"/>
      <c r="B20" s="35"/>
      <c r="C20" s="35"/>
      <c r="D20" s="43"/>
      <c r="E20" s="35"/>
      <c r="F20" s="35"/>
      <c r="G20" s="35"/>
      <c r="H20" s="41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>
      <c r="A21" s="32" t="s">
        <v>27</v>
      </c>
      <c r="B21" s="43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96464</v>
      </c>
      <c r="G21" s="34">
        <f>SUM(G3:G20)</f>
        <v>5214</v>
      </c>
      <c r="H21" s="38">
        <f>IFERROR(1-F21/E21,"")</f>
        <v>0.36169818561994627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3"/>
    </row>
    <row r="22" spans="1:41">
      <c r="A22" s="32"/>
      <c r="B22" s="43"/>
      <c r="C22" s="35"/>
      <c r="D22" s="35"/>
      <c r="E22" s="35"/>
      <c r="F22" s="35"/>
      <c r="G22" s="35"/>
      <c r="H22" s="39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f t="shared" ref="U22:AN22" si="13">SUMIFS(U3:U20,T3:T20,$I$4)</f>
        <v>0</v>
      </c>
      <c r="V22" s="27">
        <f t="shared" si="13"/>
        <v>0</v>
      </c>
      <c r="W22" s="27">
        <f t="shared" si="13"/>
        <v>0</v>
      </c>
      <c r="X22" s="27">
        <f t="shared" si="13"/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3"/>
    </row>
    <row r="23" spans="1:41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2021-09-11T12:38:55Z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