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820" yWindow="3060" windowWidth="20730" windowHeight="11760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C5" i="1" s="1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C3" i="1" s="1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3" i="1" s="1"/>
  <c r="E13" i="1" s="1"/>
  <c r="F13" i="1" s="1"/>
  <c r="H13" i="1" s="1"/>
  <c r="K22" i="1"/>
  <c r="G21" i="1"/>
  <c r="D19" i="1"/>
  <c r="C19" i="1"/>
  <c r="E19" i="1" s="1"/>
  <c r="F19" i="1" s="1"/>
  <c r="D17" i="1"/>
  <c r="C17" i="1"/>
  <c r="E17" i="1" s="1"/>
  <c r="F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K22" i="1" s="1"/>
  <c r="AI5" i="1"/>
  <c r="AH5" i="1"/>
  <c r="AG5" i="1"/>
  <c r="AF5" i="1"/>
  <c r="AE5" i="1"/>
  <c r="AD5" i="1"/>
  <c r="AC5" i="1"/>
  <c r="AB5" i="1"/>
  <c r="AC22" i="1" s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L2" i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L22" i="1" l="1"/>
  <c r="D7" i="1"/>
  <c r="D5" i="1"/>
  <c r="E5" i="1" s="1"/>
  <c r="F5" i="1" s="1"/>
  <c r="H5" i="1" s="1"/>
  <c r="Y22" i="1"/>
  <c r="AG22" i="1"/>
  <c r="AD22" i="1"/>
  <c r="AM22" i="1"/>
  <c r="AF22" i="1"/>
  <c r="AN22" i="1"/>
  <c r="D9" i="1"/>
  <c r="D3" i="1"/>
  <c r="D21" i="1" s="1"/>
  <c r="AA22" i="1"/>
  <c r="AI22" i="1"/>
  <c r="D15" i="1"/>
  <c r="E15" i="1" s="1"/>
  <c r="F15" i="1" s="1"/>
  <c r="H15" i="1" s="1"/>
  <c r="C7" i="1"/>
  <c r="E7" i="1" s="1"/>
  <c r="F7" i="1" s="1"/>
  <c r="H7" i="1" s="1"/>
  <c r="AE22" i="1"/>
  <c r="Z22" i="1"/>
  <c r="AH22" i="1"/>
  <c r="D11" i="1"/>
  <c r="C9" i="1"/>
  <c r="E9" i="1" s="1"/>
  <c r="F9" i="1" s="1"/>
  <c r="H9" i="1" s="1"/>
  <c r="AB22" i="1"/>
  <c r="AJ22" i="1"/>
  <c r="E11" i="1"/>
  <c r="F11" i="1" s="1"/>
  <c r="H11" i="1" s="1"/>
  <c r="C21" i="1" l="1"/>
  <c r="E3" i="1"/>
  <c r="F3" i="1" s="1"/>
  <c r="E21" i="1"/>
  <c r="F21" i="1" l="1"/>
  <c r="H21" i="1" s="1"/>
  <c r="H3" i="1"/>
</calcChain>
</file>

<file path=xl/sharedStrings.xml><?xml version="1.0" encoding="utf-8"?>
<sst xmlns="http://schemas.openxmlformats.org/spreadsheetml/2006/main" count="4026" uniqueCount="146">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</sst>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R32" sqref="R32"/>
    </sheetView>
  </sheetViews>
  <sheetFormatPr defaultColWidth="9" defaultRowHeight="13.5"/>
  <cols>
    <col min="8" max="8" width="10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35" t="s">
        <v>11</v>
      </c>
      <c r="B3" s="40" t="s">
        <v>12</v>
      </c>
      <c r="C3" s="36">
        <f>SUMIFS(未交清!Z:Z,未交清!D:D,A:A,未交清!P:P,"8月")</f>
        <v>40</v>
      </c>
      <c r="D3" s="40">
        <f>SUMIFS(未交清!Z:Z,未交清!D:D,A:A,未交清!P:P,"9月")</f>
        <v>5027</v>
      </c>
      <c r="E3" s="36">
        <f>SUM(C3:D4)</f>
        <v>5067</v>
      </c>
      <c r="F3" s="36">
        <f>+E3-SUM(K4:AN4)</f>
        <v>5067</v>
      </c>
      <c r="G3" s="38">
        <v>175</v>
      </c>
      <c r="H3" s="43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47"/>
    </row>
    <row r="4" spans="1:41">
      <c r="A4" s="35"/>
      <c r="B4" s="40"/>
      <c r="C4" s="37"/>
      <c r="D4" s="40"/>
      <c r="E4" s="37"/>
      <c r="F4" s="37"/>
      <c r="G4" s="37"/>
      <c r="H4" s="44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47"/>
    </row>
    <row r="5" spans="1:41">
      <c r="A5" s="35" t="s">
        <v>16</v>
      </c>
      <c r="B5" s="40" t="s">
        <v>12</v>
      </c>
      <c r="C5" s="36">
        <f>SUMIFS(未交清!Z:Z,未交清!D:D,A:A,未交清!P:P,"8月")</f>
        <v>911</v>
      </c>
      <c r="D5" s="40">
        <f>SUMIFS(未交清!Z:Z,未交清!D:D,A:A,未交清!P:P,"9月")</f>
        <v>34216</v>
      </c>
      <c r="E5" s="36">
        <f t="shared" ref="E5:E7" si="1">SUM(C5:D6)</f>
        <v>35127</v>
      </c>
      <c r="F5" s="36">
        <f>+E5-SUM(K6:AN6)</f>
        <v>18067</v>
      </c>
      <c r="G5" s="38">
        <v>1212</v>
      </c>
      <c r="H5" s="43">
        <f t="shared" ref="H5:H7" si="2">IFERROR(1-F5/E5,"")</f>
        <v>0.4856662965809776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47"/>
    </row>
    <row r="6" spans="1:41">
      <c r="A6" s="35"/>
      <c r="B6" s="40"/>
      <c r="C6" s="37"/>
      <c r="D6" s="40"/>
      <c r="E6" s="37"/>
      <c r="F6" s="37"/>
      <c r="G6" s="37"/>
      <c r="H6" s="44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8432</v>
      </c>
      <c r="T6" s="27">
        <v>0</v>
      </c>
      <c r="U6" s="27">
        <v>0</v>
      </c>
      <c r="V6" s="27">
        <v>2530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47"/>
    </row>
    <row r="7" spans="1:41">
      <c r="A7" s="35" t="s">
        <v>18</v>
      </c>
      <c r="B7" s="40" t="s">
        <v>12</v>
      </c>
      <c r="C7" s="36">
        <f>SUMIFS(未交清!Z:Z,未交清!D:D,A:A,未交清!P:P,"8月")</f>
        <v>17046</v>
      </c>
      <c r="D7" s="40">
        <f>SUMIFS(未交清!Z:Z,未交清!D:D,A:A,未交清!P:P,"9月")</f>
        <v>25430</v>
      </c>
      <c r="E7" s="36">
        <f t="shared" si="1"/>
        <v>42476</v>
      </c>
      <c r="F7" s="36">
        <f>+E7-SUM(K8:AN8)</f>
        <v>35914</v>
      </c>
      <c r="G7" s="38">
        <v>1465</v>
      </c>
      <c r="H7" s="43">
        <f t="shared" si="2"/>
        <v>0.15448723985309354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47"/>
    </row>
    <row r="8" spans="1:41">
      <c r="A8" s="35"/>
      <c r="B8" s="40"/>
      <c r="C8" s="37"/>
      <c r="D8" s="40"/>
      <c r="E8" s="37"/>
      <c r="F8" s="37"/>
      <c r="G8" s="37"/>
      <c r="H8" s="44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2680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47"/>
    </row>
    <row r="9" spans="1:41">
      <c r="A9" s="35" t="s">
        <v>19</v>
      </c>
      <c r="B9" s="40" t="s">
        <v>12</v>
      </c>
      <c r="C9" s="36">
        <f>SUMIFS(未交清!Z:Z,未交清!D:D,A:A,未交清!P:P,"8月")</f>
        <v>10245</v>
      </c>
      <c r="D9" s="40">
        <f>SUMIFS(未交清!Z:Z,未交清!D:D,A:A,未交清!P:P,"9月")</f>
        <v>15640</v>
      </c>
      <c r="E9" s="36">
        <f t="shared" ref="E9:E13" si="6">SUM(C9:D10)</f>
        <v>25885</v>
      </c>
      <c r="F9" s="36">
        <f>+E9-SUM(K10:AN10)</f>
        <v>2833</v>
      </c>
      <c r="G9" s="38">
        <v>893</v>
      </c>
      <c r="H9" s="43">
        <f t="shared" ref="H9:H13" si="7">IFERROR(1-F9/E9,"")</f>
        <v>0.89055437512072633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47"/>
    </row>
    <row r="10" spans="1:41">
      <c r="A10" s="35"/>
      <c r="B10" s="40"/>
      <c r="C10" s="37"/>
      <c r="D10" s="40"/>
      <c r="E10" s="37"/>
      <c r="F10" s="37"/>
      <c r="G10" s="37"/>
      <c r="H10" s="44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1000</v>
      </c>
      <c r="T10" s="27">
        <v>0</v>
      </c>
      <c r="U10" s="27">
        <v>1120</v>
      </c>
      <c r="V10" s="27">
        <v>2220</v>
      </c>
      <c r="W10" s="27">
        <v>0</v>
      </c>
      <c r="X10" s="27">
        <v>1680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47"/>
    </row>
    <row r="11" spans="1:41">
      <c r="A11" s="35" t="s">
        <v>20</v>
      </c>
      <c r="B11" s="40" t="s">
        <v>12</v>
      </c>
      <c r="C11" s="36">
        <f>SUMIFS(未交清!Z:Z,未交清!D:D,A:A,未交清!P:P,"8月")</f>
        <v>0</v>
      </c>
      <c r="D11" s="40">
        <f>SUMIFS(未交清!Z:Z,未交清!D:D,A:A,未交清!P:P,"9月")</f>
        <v>13085</v>
      </c>
      <c r="E11" s="36">
        <f t="shared" si="6"/>
        <v>13085</v>
      </c>
      <c r="F11" s="36">
        <f>+E11-SUM(K12:AN12)</f>
        <v>5135</v>
      </c>
      <c r="G11" s="38">
        <v>452</v>
      </c>
      <c r="H11" s="43">
        <f t="shared" si="7"/>
        <v>0.6075659151700421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47"/>
    </row>
    <row r="12" spans="1:41">
      <c r="A12" s="35"/>
      <c r="B12" s="40"/>
      <c r="C12" s="37"/>
      <c r="D12" s="40"/>
      <c r="E12" s="37"/>
      <c r="F12" s="37"/>
      <c r="G12" s="37"/>
      <c r="H12" s="44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610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47"/>
    </row>
    <row r="13" spans="1:41">
      <c r="A13" s="35" t="s">
        <v>21</v>
      </c>
      <c r="B13" s="40" t="s">
        <v>12</v>
      </c>
      <c r="C13" s="36">
        <f>SUMIFS(未交清!Z:Z,未交清!D:D,A:A,未交清!P:P,"8月")</f>
        <v>8000</v>
      </c>
      <c r="D13" s="40">
        <f>SUMIFS(未交清!Z:Z,未交清!D:D,A:A,未交清!P:P,"9月")</f>
        <v>0</v>
      </c>
      <c r="E13" s="36">
        <f t="shared" si="6"/>
        <v>8000</v>
      </c>
      <c r="F13" s="36">
        <f>+E13-SUM(K14:AN14)</f>
        <v>8000</v>
      </c>
      <c r="G13" s="38">
        <v>276</v>
      </c>
      <c r="H13" s="43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47"/>
    </row>
    <row r="14" spans="1:41">
      <c r="A14" s="35"/>
      <c r="B14" s="40"/>
      <c r="C14" s="37"/>
      <c r="D14" s="40"/>
      <c r="E14" s="37"/>
      <c r="F14" s="37"/>
      <c r="G14" s="37"/>
      <c r="H14" s="44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47"/>
    </row>
    <row r="15" spans="1:41">
      <c r="A15" s="35" t="s">
        <v>22</v>
      </c>
      <c r="B15" s="40" t="s">
        <v>12</v>
      </c>
      <c r="C15" s="36">
        <f>SUMIFS(未交清!Z:Z,未交清!D:D,A:A,未交清!P:P,"8月")</f>
        <v>0</v>
      </c>
      <c r="D15" s="40">
        <f>SUMIFS(未交清!Z:Z,未交清!D:D,A:A,未交清!P:P,"9月")</f>
        <v>21486</v>
      </c>
      <c r="E15" s="36">
        <f t="shared" ref="E15:E19" si="11">SUM(C15:D16)</f>
        <v>21486</v>
      </c>
      <c r="F15" s="36">
        <f>+E15-SUM(K16:AN16)</f>
        <v>7378</v>
      </c>
      <c r="G15" s="38">
        <v>741</v>
      </c>
      <c r="H15" s="43">
        <f>IFERROR(1-F15/E15,"")</f>
        <v>0.65661360886158426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47"/>
    </row>
    <row r="16" spans="1:41">
      <c r="A16" s="35"/>
      <c r="B16" s="40"/>
      <c r="C16" s="37"/>
      <c r="D16" s="40"/>
      <c r="E16" s="37"/>
      <c r="F16" s="37"/>
      <c r="G16" s="37"/>
      <c r="H16" s="44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2000</v>
      </c>
      <c r="T16" s="27">
        <v>2332</v>
      </c>
      <c r="U16" s="27">
        <v>0</v>
      </c>
      <c r="V16" s="27">
        <v>1920</v>
      </c>
      <c r="W16" s="27">
        <v>0</v>
      </c>
      <c r="X16" s="27">
        <v>1920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47"/>
    </row>
    <row r="17" spans="1:41">
      <c r="A17" s="39" t="s">
        <v>23</v>
      </c>
      <c r="B17" s="40" t="s">
        <v>12</v>
      </c>
      <c r="C17" s="36">
        <f>SUMIFS(未交清!Z:Z,未交清!D:D,A:A,未交清!P:P,"8月")</f>
        <v>0</v>
      </c>
      <c r="D17" s="40">
        <f>SUMIFS(未交清!Z:Z,未交清!D:D,A:A,未交清!P:P,"9月")</f>
        <v>0</v>
      </c>
      <c r="E17" s="36">
        <f t="shared" si="11"/>
        <v>0</v>
      </c>
      <c r="F17" s="36">
        <f>+E17-SUM(K18:AN18)</f>
        <v>0</v>
      </c>
      <c r="G17" s="41"/>
      <c r="H17" s="45" t="s">
        <v>24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9" t="s">
        <v>25</v>
      </c>
    </row>
    <row r="18" spans="1:41">
      <c r="A18" s="39"/>
      <c r="B18" s="40"/>
      <c r="C18" s="37"/>
      <c r="D18" s="40"/>
      <c r="E18" s="37"/>
      <c r="F18" s="37"/>
      <c r="G18" s="42"/>
      <c r="H18" s="46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6" t="s">
        <v>24</v>
      </c>
      <c r="T18" s="26" t="s">
        <v>24</v>
      </c>
      <c r="U18" s="26" t="s">
        <v>24</v>
      </c>
      <c r="V18" s="26" t="s">
        <v>24</v>
      </c>
      <c r="W18" s="26" t="s">
        <v>24</v>
      </c>
      <c r="X18" s="26" t="s">
        <v>24</v>
      </c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9"/>
    </row>
    <row r="19" spans="1:41" ht="14.25" customHeight="1">
      <c r="A19" s="41" t="s">
        <v>26</v>
      </c>
      <c r="B19" s="36" t="s">
        <v>12</v>
      </c>
      <c r="C19" s="36">
        <f>SUMIFS(未交清!Z:Z,未交清!D:D,A:A,未交清!P:P,"8月")</f>
        <v>0</v>
      </c>
      <c r="D19" s="40">
        <f>SUMIFS(未交清!Z:Z,未交清!D:D,A:A,未交清!P:P,"9月")</f>
        <v>0</v>
      </c>
      <c r="E19" s="36">
        <f t="shared" si="11"/>
        <v>0</v>
      </c>
      <c r="F19" s="36">
        <f>+E19-SUM(K20:AN20)</f>
        <v>0</v>
      </c>
      <c r="G19" s="41"/>
      <c r="H19" s="45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9" t="s">
        <v>25</v>
      </c>
    </row>
    <row r="20" spans="1:41">
      <c r="A20" s="42"/>
      <c r="B20" s="37"/>
      <c r="C20" s="37"/>
      <c r="D20" s="40"/>
      <c r="E20" s="37"/>
      <c r="F20" s="37"/>
      <c r="G20" s="37"/>
      <c r="H20" s="46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26" t="s">
        <v>24</v>
      </c>
      <c r="S20" s="26" t="s">
        <v>24</v>
      </c>
      <c r="T20" s="26" t="s">
        <v>24</v>
      </c>
      <c r="U20" s="26" t="s">
        <v>24</v>
      </c>
      <c r="V20" s="26" t="s">
        <v>24</v>
      </c>
      <c r="W20" s="26" t="s">
        <v>24</v>
      </c>
      <c r="X20" s="26" t="s">
        <v>24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9"/>
    </row>
    <row r="21" spans="1:41">
      <c r="A21" s="39" t="s">
        <v>27</v>
      </c>
      <c r="B21" s="40" t="s">
        <v>12</v>
      </c>
      <c r="C21" s="36">
        <f>SUM(C3:C20)</f>
        <v>36242</v>
      </c>
      <c r="D21" s="36">
        <f>SUM(D3:D20)</f>
        <v>114884</v>
      </c>
      <c r="E21" s="36">
        <f>SUM(E3:E20)</f>
        <v>151126</v>
      </c>
      <c r="F21" s="36">
        <f>SUM(F3:F20)</f>
        <v>82394</v>
      </c>
      <c r="G21" s="38">
        <f>SUM(G3:G20)</f>
        <v>5214</v>
      </c>
      <c r="H21" s="43">
        <f>IFERROR(1-F21/E21,"")</f>
        <v>0.45479930653891454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47"/>
    </row>
    <row r="22" spans="1:41">
      <c r="A22" s="39"/>
      <c r="B22" s="40"/>
      <c r="C22" s="37"/>
      <c r="D22" s="37"/>
      <c r="E22" s="37"/>
      <c r="F22" s="37"/>
      <c r="G22" s="37"/>
      <c r="H22" s="44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v>12042</v>
      </c>
      <c r="T22" s="27">
        <v>2332</v>
      </c>
      <c r="U22" s="27">
        <v>1120</v>
      </c>
      <c r="V22" s="27">
        <v>6670</v>
      </c>
      <c r="W22" s="27">
        <v>2680</v>
      </c>
      <c r="X22" s="27">
        <v>3600</v>
      </c>
      <c r="Y22" s="27">
        <f t="shared" ref="Y22:AN22" si="13">SUMIFS(Y3:Y20,X3:X20,$I$4)</f>
        <v>0</v>
      </c>
      <c r="Z22" s="27">
        <f t="shared" si="13"/>
        <v>0</v>
      </c>
      <c r="AA22" s="27">
        <f t="shared" si="13"/>
        <v>0</v>
      </c>
      <c r="AB22" s="27">
        <f t="shared" si="13"/>
        <v>0</v>
      </c>
      <c r="AC22" s="27">
        <f t="shared" si="13"/>
        <v>0</v>
      </c>
      <c r="AD22" s="27">
        <f t="shared" si="13"/>
        <v>0</v>
      </c>
      <c r="AE22" s="27">
        <f t="shared" si="13"/>
        <v>0</v>
      </c>
      <c r="AF22" s="27">
        <f t="shared" si="13"/>
        <v>0</v>
      </c>
      <c r="AG22" s="27">
        <f t="shared" si="13"/>
        <v>0</v>
      </c>
      <c r="AH22" s="27">
        <f t="shared" si="13"/>
        <v>0</v>
      </c>
      <c r="AI22" s="27">
        <f t="shared" si="13"/>
        <v>0</v>
      </c>
      <c r="AJ22" s="27">
        <f t="shared" si="13"/>
        <v>0</v>
      </c>
      <c r="AK22" s="27">
        <f t="shared" si="13"/>
        <v>0</v>
      </c>
      <c r="AL22" s="27">
        <f t="shared" si="13"/>
        <v>0</v>
      </c>
      <c r="AM22" s="27">
        <f t="shared" si="13"/>
        <v>0</v>
      </c>
      <c r="AN22" s="27">
        <f t="shared" si="13"/>
        <v>0</v>
      </c>
      <c r="AO22" s="47"/>
    </row>
    <row r="23" spans="1:41">
      <c r="W23" s="31"/>
    </row>
  </sheetData>
  <mergeCells count="91"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2021-09-15T13:26:13Z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