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<sst xmlns="http://schemas.openxmlformats.org/spreadsheetml/2006/main" count="1921" uniqueCount="127">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</sst>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AA26" sqref="AA26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3" width="10.375" customWidth="1"/>
    <col min="34" max="36" width="10.375" hidden="1" customWidth="1"/>
    <col min="37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37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5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9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>
        <v>0</v>
      </c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37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23574</v>
      </c>
      <c r="G5" s="35">
        <f>INT(F5/27)</f>
        <v>873</v>
      </c>
      <c r="H5" s="38">
        <f>IFERROR(1-F5/E5,"0.0%")</f>
        <v>0.35365887094563098</v>
      </c>
      <c r="I5" s="23" t="s">
        <v>16</v>
      </c>
      <c r="J5" s="27">
        <f t="shared" ref="J5:AM5" si="3">$G5</f>
        <v>873</v>
      </c>
      <c r="K5" s="27">
        <f t="shared" si="3"/>
        <v>873</v>
      </c>
      <c r="L5" s="27">
        <f t="shared" si="3"/>
        <v>873</v>
      </c>
      <c r="M5" s="27">
        <f t="shared" si="3"/>
        <v>873</v>
      </c>
      <c r="N5" s="27">
        <f t="shared" si="3"/>
        <v>873</v>
      </c>
      <c r="O5" s="27">
        <f t="shared" si="3"/>
        <v>873</v>
      </c>
      <c r="P5" s="27">
        <f t="shared" si="3"/>
        <v>873</v>
      </c>
      <c r="Q5" s="27">
        <f t="shared" si="3"/>
        <v>873</v>
      </c>
      <c r="R5" s="27">
        <f t="shared" si="3"/>
        <v>873</v>
      </c>
      <c r="S5" s="27">
        <f t="shared" si="3"/>
        <v>873</v>
      </c>
      <c r="T5" s="27">
        <f t="shared" si="3"/>
        <v>873</v>
      </c>
      <c r="U5" s="27">
        <f t="shared" si="3"/>
        <v>873</v>
      </c>
      <c r="V5" s="27">
        <f t="shared" si="3"/>
        <v>873</v>
      </c>
      <c r="W5" s="27">
        <f t="shared" si="3"/>
        <v>873</v>
      </c>
      <c r="X5" s="27">
        <f t="shared" si="3"/>
        <v>873</v>
      </c>
      <c r="Y5" s="27">
        <f t="shared" si="3"/>
        <v>873</v>
      </c>
      <c r="Z5" s="27">
        <f t="shared" si="3"/>
        <v>873</v>
      </c>
      <c r="AA5" s="27">
        <f t="shared" si="3"/>
        <v>873</v>
      </c>
      <c r="AB5" s="27">
        <f t="shared" si="3"/>
        <v>873</v>
      </c>
      <c r="AC5" s="27">
        <f t="shared" si="3"/>
        <v>873</v>
      </c>
      <c r="AD5" s="27">
        <f t="shared" si="3"/>
        <v>873</v>
      </c>
      <c r="AE5" s="27">
        <f t="shared" si="3"/>
        <v>873</v>
      </c>
      <c r="AF5" s="27">
        <f t="shared" si="3"/>
        <v>873</v>
      </c>
      <c r="AG5" s="27">
        <f t="shared" si="3"/>
        <v>873</v>
      </c>
      <c r="AH5" s="27">
        <f t="shared" si="3"/>
        <v>873</v>
      </c>
      <c r="AI5" s="27">
        <f t="shared" si="3"/>
        <v>873</v>
      </c>
      <c r="AJ5" s="27">
        <f t="shared" si="3"/>
        <v>873</v>
      </c>
      <c r="AK5" s="27">
        <f t="shared" si="3"/>
        <v>873</v>
      </c>
      <c r="AL5" s="27">
        <f t="shared" si="3"/>
        <v>873</v>
      </c>
      <c r="AM5" s="27">
        <f t="shared" si="3"/>
        <v>873</v>
      </c>
      <c r="AN5" s="34"/>
    </row>
    <row r="6" spans="1:40">
      <c r="A6" s="43"/>
      <c r="B6" s="42"/>
      <c r="C6" s="36"/>
      <c r="D6" s="42"/>
      <c r="E6" s="36"/>
      <c r="F6" s="36"/>
      <c r="G6" s="36"/>
      <c r="H6" s="39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>
        <v>0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37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5482</v>
      </c>
      <c r="G7" s="35">
        <f>INT(F7/27)</f>
        <v>203</v>
      </c>
      <c r="H7" s="38">
        <f>IFERROR(1-F7/E7,"0.0%")</f>
        <v>0.52084607988812159</v>
      </c>
      <c r="I7" s="23" t="s">
        <v>16</v>
      </c>
      <c r="J7" s="27">
        <f t="shared" ref="J7:AM7" si="4">$G7</f>
        <v>203</v>
      </c>
      <c r="K7" s="27">
        <f t="shared" si="4"/>
        <v>203</v>
      </c>
      <c r="L7" s="27">
        <f t="shared" si="4"/>
        <v>203</v>
      </c>
      <c r="M7" s="27">
        <f t="shared" si="4"/>
        <v>203</v>
      </c>
      <c r="N7" s="27">
        <f t="shared" si="4"/>
        <v>203</v>
      </c>
      <c r="O7" s="27">
        <f t="shared" si="4"/>
        <v>203</v>
      </c>
      <c r="P7" s="27">
        <f t="shared" si="4"/>
        <v>203</v>
      </c>
      <c r="Q7" s="27">
        <f t="shared" si="4"/>
        <v>203</v>
      </c>
      <c r="R7" s="27">
        <f t="shared" si="4"/>
        <v>203</v>
      </c>
      <c r="S7" s="27">
        <f t="shared" si="4"/>
        <v>203</v>
      </c>
      <c r="T7" s="27">
        <f t="shared" si="4"/>
        <v>203</v>
      </c>
      <c r="U7" s="27">
        <f t="shared" si="4"/>
        <v>203</v>
      </c>
      <c r="V7" s="27">
        <f t="shared" si="4"/>
        <v>203</v>
      </c>
      <c r="W7" s="27">
        <f t="shared" si="4"/>
        <v>203</v>
      </c>
      <c r="X7" s="27">
        <f t="shared" si="4"/>
        <v>203</v>
      </c>
      <c r="Y7" s="27">
        <f t="shared" si="4"/>
        <v>203</v>
      </c>
      <c r="Z7" s="27">
        <f t="shared" si="4"/>
        <v>203</v>
      </c>
      <c r="AA7" s="27">
        <f t="shared" si="4"/>
        <v>203</v>
      </c>
      <c r="AB7" s="27">
        <f t="shared" si="4"/>
        <v>203</v>
      </c>
      <c r="AC7" s="27">
        <f t="shared" si="4"/>
        <v>203</v>
      </c>
      <c r="AD7" s="27">
        <f t="shared" si="4"/>
        <v>203</v>
      </c>
      <c r="AE7" s="27">
        <f t="shared" si="4"/>
        <v>203</v>
      </c>
      <c r="AF7" s="27">
        <f t="shared" si="4"/>
        <v>203</v>
      </c>
      <c r="AG7" s="27">
        <f t="shared" si="4"/>
        <v>203</v>
      </c>
      <c r="AH7" s="27">
        <f t="shared" si="4"/>
        <v>203</v>
      </c>
      <c r="AI7" s="27">
        <f t="shared" si="4"/>
        <v>203</v>
      </c>
      <c r="AJ7" s="27">
        <f t="shared" si="4"/>
        <v>203</v>
      </c>
      <c r="AK7" s="27">
        <f t="shared" si="4"/>
        <v>203</v>
      </c>
      <c r="AL7" s="27">
        <f t="shared" si="4"/>
        <v>203</v>
      </c>
      <c r="AM7" s="27">
        <f t="shared" si="4"/>
        <v>203</v>
      </c>
      <c r="AN7" s="34"/>
    </row>
    <row r="8" spans="1:40">
      <c r="A8" s="43"/>
      <c r="B8" s="42"/>
      <c r="C8" s="36"/>
      <c r="D8" s="42"/>
      <c r="E8" s="36"/>
      <c r="F8" s="36"/>
      <c r="G8" s="36"/>
      <c r="H8" s="39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>
        <v>0</v>
      </c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37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-3794</v>
      </c>
      <c r="G9" s="35">
        <f>INT(F9/27)</f>
        <v>-141</v>
      </c>
      <c r="H9" s="38">
        <f>IFERROR(1-F9/E9,"0.0%")</f>
        <v>1.4404457859298816</v>
      </c>
      <c r="I9" s="23" t="s">
        <v>16</v>
      </c>
      <c r="J9" s="27">
        <f t="shared" ref="J9:AM9" si="5">$G9</f>
        <v>-141</v>
      </c>
      <c r="K9" s="27">
        <f t="shared" si="5"/>
        <v>-141</v>
      </c>
      <c r="L9" s="27">
        <f t="shared" si="5"/>
        <v>-141</v>
      </c>
      <c r="M9" s="27">
        <f t="shared" si="5"/>
        <v>-141</v>
      </c>
      <c r="N9" s="27">
        <f t="shared" si="5"/>
        <v>-141</v>
      </c>
      <c r="O9" s="27">
        <f t="shared" si="5"/>
        <v>-141</v>
      </c>
      <c r="P9" s="27">
        <f t="shared" si="5"/>
        <v>-141</v>
      </c>
      <c r="Q9" s="27">
        <f t="shared" si="5"/>
        <v>-141</v>
      </c>
      <c r="R9" s="27">
        <f t="shared" si="5"/>
        <v>-141</v>
      </c>
      <c r="S9" s="27">
        <f t="shared" si="5"/>
        <v>-141</v>
      </c>
      <c r="T9" s="27">
        <f t="shared" si="5"/>
        <v>-141</v>
      </c>
      <c r="U9" s="27">
        <f t="shared" si="5"/>
        <v>-141</v>
      </c>
      <c r="V9" s="27">
        <f t="shared" si="5"/>
        <v>-141</v>
      </c>
      <c r="W9" s="27">
        <f t="shared" si="5"/>
        <v>-141</v>
      </c>
      <c r="X9" s="27">
        <f t="shared" si="5"/>
        <v>-141</v>
      </c>
      <c r="Y9" s="27">
        <f t="shared" si="5"/>
        <v>-141</v>
      </c>
      <c r="Z9" s="27">
        <f t="shared" si="5"/>
        <v>-141</v>
      </c>
      <c r="AA9" s="27">
        <f t="shared" si="5"/>
        <v>-141</v>
      </c>
      <c r="AB9" s="27">
        <f t="shared" si="5"/>
        <v>-141</v>
      </c>
      <c r="AC9" s="27">
        <f t="shared" si="5"/>
        <v>-141</v>
      </c>
      <c r="AD9" s="27">
        <f t="shared" si="5"/>
        <v>-141</v>
      </c>
      <c r="AE9" s="27">
        <f t="shared" si="5"/>
        <v>-141</v>
      </c>
      <c r="AF9" s="27">
        <f t="shared" si="5"/>
        <v>-141</v>
      </c>
      <c r="AG9" s="27">
        <f t="shared" si="5"/>
        <v>-141</v>
      </c>
      <c r="AH9" s="27">
        <f t="shared" si="5"/>
        <v>-141</v>
      </c>
      <c r="AI9" s="27">
        <f t="shared" si="5"/>
        <v>-141</v>
      </c>
      <c r="AJ9" s="27">
        <f t="shared" si="5"/>
        <v>-141</v>
      </c>
      <c r="AK9" s="27">
        <f t="shared" si="5"/>
        <v>-141</v>
      </c>
      <c r="AL9" s="27">
        <f t="shared" si="5"/>
        <v>-141</v>
      </c>
      <c r="AM9" s="27">
        <f t="shared" si="5"/>
        <v>-141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9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>
        <v>0</v>
      </c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37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-2165</v>
      </c>
      <c r="G11" s="35">
        <f>INT(F11/27)</f>
        <v>-81</v>
      </c>
      <c r="H11" s="38">
        <f t="shared" ref="H11:H15" si="6">IFERROR(1-F11/E11,"0.0%")</f>
        <v>1.1608708574825384</v>
      </c>
      <c r="I11" s="23" t="s">
        <v>16</v>
      </c>
      <c r="J11" s="27">
        <f t="shared" ref="J11:AM11" si="7">$G11</f>
        <v>-81</v>
      </c>
      <c r="K11" s="27">
        <f t="shared" si="7"/>
        <v>-81</v>
      </c>
      <c r="L11" s="27">
        <f t="shared" si="7"/>
        <v>-81</v>
      </c>
      <c r="M11" s="27">
        <f t="shared" si="7"/>
        <v>-81</v>
      </c>
      <c r="N11" s="27">
        <f t="shared" si="7"/>
        <v>-81</v>
      </c>
      <c r="O11" s="27">
        <f t="shared" si="7"/>
        <v>-81</v>
      </c>
      <c r="P11" s="27">
        <f t="shared" si="7"/>
        <v>-81</v>
      </c>
      <c r="Q11" s="27">
        <f t="shared" si="7"/>
        <v>-81</v>
      </c>
      <c r="R11" s="27">
        <f t="shared" si="7"/>
        <v>-81</v>
      </c>
      <c r="S11" s="27">
        <f t="shared" si="7"/>
        <v>-81</v>
      </c>
      <c r="T11" s="27">
        <f t="shared" si="7"/>
        <v>-81</v>
      </c>
      <c r="U11" s="27">
        <f t="shared" si="7"/>
        <v>-81</v>
      </c>
      <c r="V11" s="27">
        <f t="shared" si="7"/>
        <v>-81</v>
      </c>
      <c r="W11" s="27">
        <f t="shared" si="7"/>
        <v>-81</v>
      </c>
      <c r="X11" s="27">
        <f t="shared" si="7"/>
        <v>-81</v>
      </c>
      <c r="Y11" s="27">
        <f t="shared" si="7"/>
        <v>-81</v>
      </c>
      <c r="Z11" s="27">
        <f t="shared" si="7"/>
        <v>-81</v>
      </c>
      <c r="AA11" s="27">
        <f t="shared" si="7"/>
        <v>-81</v>
      </c>
      <c r="AB11" s="27">
        <f t="shared" si="7"/>
        <v>-81</v>
      </c>
      <c r="AC11" s="27">
        <f t="shared" si="7"/>
        <v>-81</v>
      </c>
      <c r="AD11" s="27">
        <f t="shared" si="7"/>
        <v>-81</v>
      </c>
      <c r="AE11" s="27">
        <f t="shared" si="7"/>
        <v>-81</v>
      </c>
      <c r="AF11" s="27">
        <f t="shared" si="7"/>
        <v>-81</v>
      </c>
      <c r="AG11" s="27">
        <f t="shared" si="7"/>
        <v>-81</v>
      </c>
      <c r="AH11" s="27">
        <f t="shared" si="7"/>
        <v>-81</v>
      </c>
      <c r="AI11" s="27">
        <f t="shared" si="7"/>
        <v>-81</v>
      </c>
      <c r="AJ11" s="27">
        <f t="shared" si="7"/>
        <v>-81</v>
      </c>
      <c r="AK11" s="27">
        <f t="shared" si="7"/>
        <v>-81</v>
      </c>
      <c r="AL11" s="27">
        <f t="shared" si="7"/>
        <v>-81</v>
      </c>
      <c r="AM11" s="27">
        <f t="shared" si="7"/>
        <v>-81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9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>
        <v>0</v>
      </c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37">
        <f>SUMIFS(未交清!Z:Z,未交清!D:D,A:A,未交清!P:P,"10月",未交清!A:A,"番锌")</f>
        <v>0</v>
      </c>
      <c r="D13" s="42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5">
        <f>INT(F13/27)</f>
        <v>0</v>
      </c>
      <c r="H13" s="38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9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4"/>
    </row>
    <row r="15" spans="1:40">
      <c r="A15" s="43" t="s">
        <v>21</v>
      </c>
      <c r="B15" s="42" t="s">
        <v>12</v>
      </c>
      <c r="C15" s="37">
        <f>SUMIFS(未交清!Z:Z,未交清!D:D,A:A,未交清!P:P,"10月",未交清!A:A,"番锌")</f>
        <v>0</v>
      </c>
      <c r="D15" s="42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-2839</v>
      </c>
      <c r="G15" s="35">
        <f>INT(F15/27)</f>
        <v>-106</v>
      </c>
      <c r="H15" s="38">
        <f t="shared" si="6"/>
        <v>1.1146375933777508</v>
      </c>
      <c r="I15" s="23" t="s">
        <v>16</v>
      </c>
      <c r="J15" s="27">
        <f t="shared" ref="J15:AM15" si="9">$G15</f>
        <v>-106</v>
      </c>
      <c r="K15" s="27">
        <f t="shared" si="9"/>
        <v>-106</v>
      </c>
      <c r="L15" s="27">
        <f t="shared" si="9"/>
        <v>-106</v>
      </c>
      <c r="M15" s="27">
        <f t="shared" si="9"/>
        <v>-106</v>
      </c>
      <c r="N15" s="27">
        <f t="shared" si="9"/>
        <v>-106</v>
      </c>
      <c r="O15" s="27">
        <f t="shared" si="9"/>
        <v>-106</v>
      </c>
      <c r="P15" s="27">
        <f t="shared" si="9"/>
        <v>-106</v>
      </c>
      <c r="Q15" s="27">
        <f t="shared" si="9"/>
        <v>-106</v>
      </c>
      <c r="R15" s="27">
        <f t="shared" si="9"/>
        <v>-106</v>
      </c>
      <c r="S15" s="27">
        <f t="shared" si="9"/>
        <v>-106</v>
      </c>
      <c r="T15" s="27">
        <f t="shared" si="9"/>
        <v>-106</v>
      </c>
      <c r="U15" s="27">
        <f t="shared" si="9"/>
        <v>-106</v>
      </c>
      <c r="V15" s="27">
        <f t="shared" si="9"/>
        <v>-106</v>
      </c>
      <c r="W15" s="27">
        <f t="shared" si="9"/>
        <v>-106</v>
      </c>
      <c r="X15" s="27">
        <f t="shared" si="9"/>
        <v>-106</v>
      </c>
      <c r="Y15" s="27">
        <f t="shared" si="9"/>
        <v>-106</v>
      </c>
      <c r="Z15" s="27">
        <f t="shared" si="9"/>
        <v>-106</v>
      </c>
      <c r="AA15" s="27">
        <f t="shared" si="9"/>
        <v>-106</v>
      </c>
      <c r="AB15" s="27">
        <f t="shared" si="9"/>
        <v>-106</v>
      </c>
      <c r="AC15" s="27">
        <f t="shared" si="9"/>
        <v>-106</v>
      </c>
      <c r="AD15" s="27">
        <f t="shared" si="9"/>
        <v>-106</v>
      </c>
      <c r="AE15" s="27">
        <f t="shared" si="9"/>
        <v>-106</v>
      </c>
      <c r="AF15" s="27">
        <f t="shared" si="9"/>
        <v>-106</v>
      </c>
      <c r="AG15" s="27">
        <f t="shared" si="9"/>
        <v>-106</v>
      </c>
      <c r="AH15" s="27">
        <f t="shared" si="9"/>
        <v>-106</v>
      </c>
      <c r="AI15" s="27">
        <f t="shared" si="9"/>
        <v>-106</v>
      </c>
      <c r="AJ15" s="27">
        <f t="shared" si="9"/>
        <v>-106</v>
      </c>
      <c r="AK15" s="27">
        <f t="shared" si="9"/>
        <v>-106</v>
      </c>
      <c r="AL15" s="27">
        <f t="shared" si="9"/>
        <v>-106</v>
      </c>
      <c r="AM15" s="27">
        <f t="shared" si="9"/>
        <v>-106</v>
      </c>
      <c r="AN15" s="34"/>
    </row>
    <row r="16" spans="1:40">
      <c r="A16" s="43"/>
      <c r="B16" s="42"/>
      <c r="C16" s="36"/>
      <c r="D16" s="42"/>
      <c r="E16" s="36"/>
      <c r="F16" s="36"/>
      <c r="G16" s="36"/>
      <c r="H16" s="39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>
        <v>0</v>
      </c>
      <c r="X16" s="28">
        <v>2620</v>
      </c>
      <c r="Y16" s="28">
        <v>2800</v>
      </c>
      <c r="Z16" s="28">
        <v>2510</v>
      </c>
      <c r="AA16" s="28">
        <v>0</v>
      </c>
      <c r="AB16" s="28">
        <v>0</v>
      </c>
      <c r="AC16" s="28">
        <v>0</v>
      </c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4"/>
    </row>
    <row r="17" spans="1:40">
      <c r="A17" s="33" t="s">
        <v>22</v>
      </c>
      <c r="B17" s="42" t="s">
        <v>12</v>
      </c>
      <c r="C17" s="37">
        <f>SUMIFS(未交清!Z:Z,未交清!D:D,A:A,未交清!P:P,"10月",未交清!A:A,"番锌")</f>
        <v>0</v>
      </c>
      <c r="D17" s="42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-5902</v>
      </c>
      <c r="G17" s="35">
        <f>INT(F17/27)</f>
        <v>-219</v>
      </c>
      <c r="H17" s="38">
        <f>IFERROR(1-F17/E17,"0.0%")</f>
        <v>2.2670674109059683</v>
      </c>
      <c r="I17" s="23" t="s">
        <v>16</v>
      </c>
      <c r="J17" s="27">
        <f t="shared" ref="J17:AM17" si="10">$G17</f>
        <v>-219</v>
      </c>
      <c r="K17" s="27">
        <f t="shared" si="10"/>
        <v>-219</v>
      </c>
      <c r="L17" s="27">
        <f t="shared" si="10"/>
        <v>-219</v>
      </c>
      <c r="M17" s="27">
        <f t="shared" si="10"/>
        <v>-219</v>
      </c>
      <c r="N17" s="27">
        <f t="shared" si="10"/>
        <v>-219</v>
      </c>
      <c r="O17" s="27">
        <f t="shared" si="10"/>
        <v>-219</v>
      </c>
      <c r="P17" s="27">
        <f t="shared" si="10"/>
        <v>-219</v>
      </c>
      <c r="Q17" s="27">
        <f t="shared" si="10"/>
        <v>-219</v>
      </c>
      <c r="R17" s="27">
        <f t="shared" si="10"/>
        <v>-219</v>
      </c>
      <c r="S17" s="27">
        <f t="shared" si="10"/>
        <v>-219</v>
      </c>
      <c r="T17" s="27">
        <f t="shared" si="10"/>
        <v>-219</v>
      </c>
      <c r="U17" s="27">
        <f t="shared" si="10"/>
        <v>-219</v>
      </c>
      <c r="V17" s="27">
        <f t="shared" si="10"/>
        <v>-219</v>
      </c>
      <c r="W17" s="27">
        <f t="shared" si="10"/>
        <v>-219</v>
      </c>
      <c r="X17" s="27">
        <f t="shared" si="10"/>
        <v>-219</v>
      </c>
      <c r="Y17" s="27">
        <f t="shared" si="10"/>
        <v>-219</v>
      </c>
      <c r="Z17" s="27">
        <f t="shared" si="10"/>
        <v>-219</v>
      </c>
      <c r="AA17" s="27">
        <f t="shared" si="10"/>
        <v>-219</v>
      </c>
      <c r="AB17" s="27">
        <f t="shared" si="10"/>
        <v>-219</v>
      </c>
      <c r="AC17" s="27">
        <f t="shared" si="10"/>
        <v>-219</v>
      </c>
      <c r="AD17" s="27">
        <f t="shared" si="10"/>
        <v>-219</v>
      </c>
      <c r="AE17" s="27">
        <f t="shared" si="10"/>
        <v>-219</v>
      </c>
      <c r="AF17" s="27">
        <f t="shared" si="10"/>
        <v>-219</v>
      </c>
      <c r="AG17" s="27">
        <f t="shared" si="10"/>
        <v>-219</v>
      </c>
      <c r="AH17" s="27">
        <f t="shared" si="10"/>
        <v>-219</v>
      </c>
      <c r="AI17" s="27">
        <f t="shared" si="10"/>
        <v>-219</v>
      </c>
      <c r="AJ17" s="27">
        <f t="shared" si="10"/>
        <v>-219</v>
      </c>
      <c r="AK17" s="27">
        <f t="shared" si="10"/>
        <v>-219</v>
      </c>
      <c r="AL17" s="27">
        <f t="shared" si="10"/>
        <v>-219</v>
      </c>
      <c r="AM17" s="27">
        <f t="shared" si="10"/>
        <v>-219</v>
      </c>
      <c r="AN17" s="33" t="s">
        <v>23</v>
      </c>
    </row>
    <row r="18" spans="1:40">
      <c r="A18" s="33"/>
      <c r="B18" s="42"/>
      <c r="C18" s="36"/>
      <c r="D18" s="42"/>
      <c r="E18" s="36"/>
      <c r="F18" s="36"/>
      <c r="G18" s="36"/>
      <c r="H18" s="39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4200</v>
      </c>
      <c r="AB18" s="28">
        <v>0</v>
      </c>
      <c r="AC18" s="28">
        <v>0</v>
      </c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3"/>
    </row>
    <row r="19" spans="1:40" ht="14.25" customHeight="1">
      <c r="A19" s="44" t="s">
        <v>24</v>
      </c>
      <c r="B19" s="37" t="s">
        <v>12</v>
      </c>
      <c r="C19" s="37">
        <f>SUMIFS(未交清!Z:Z,未交清!D:D,A:A,未交清!P:P,"10月",未交清!A:A,"番锌")</f>
        <v>0</v>
      </c>
      <c r="D19" s="42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5">
        <f>INT(F19/27)</f>
        <v>0</v>
      </c>
      <c r="H19" s="40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3" t="s">
        <v>23</v>
      </c>
    </row>
    <row r="20" spans="1:40">
      <c r="A20" s="45"/>
      <c r="B20" s="36"/>
      <c r="C20" s="36"/>
      <c r="D20" s="42"/>
      <c r="E20" s="36"/>
      <c r="F20" s="36"/>
      <c r="G20" s="36"/>
      <c r="H20" s="41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32" t="s">
        <v>126</v>
      </c>
      <c r="X20" s="32" t="s">
        <v>126</v>
      </c>
      <c r="Y20" s="32" t="s">
        <v>126</v>
      </c>
      <c r="Z20" s="32" t="s">
        <v>126</v>
      </c>
      <c r="AA20" s="32" t="s">
        <v>126</v>
      </c>
      <c r="AB20" s="32" t="s">
        <v>126</v>
      </c>
      <c r="AC20" s="32" t="s">
        <v>126</v>
      </c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33"/>
    </row>
    <row r="21" spans="1:40">
      <c r="A21" s="33" t="s">
        <v>26</v>
      </c>
      <c r="B21" s="42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16408</v>
      </c>
      <c r="G21" s="35">
        <f t="shared" si="12"/>
        <v>605</v>
      </c>
      <c r="H21" s="38">
        <f>IFERROR(1-F21/E21,"")</f>
        <v>0.83828268990055288</v>
      </c>
      <c r="I21" s="23" t="s">
        <v>16</v>
      </c>
      <c r="J21" s="27">
        <f t="shared" ref="J21:AM21" si="13">SUMIFS(J3:J20,$I$3:$I$20,$I$21)</f>
        <v>529</v>
      </c>
      <c r="K21" s="27">
        <f t="shared" si="13"/>
        <v>529</v>
      </c>
      <c r="L21" s="27">
        <f t="shared" si="13"/>
        <v>529</v>
      </c>
      <c r="M21" s="27">
        <f t="shared" si="13"/>
        <v>529</v>
      </c>
      <c r="N21" s="27">
        <f t="shared" si="13"/>
        <v>529</v>
      </c>
      <c r="O21" s="27">
        <f t="shared" si="13"/>
        <v>529</v>
      </c>
      <c r="P21" s="27">
        <f t="shared" si="13"/>
        <v>529</v>
      </c>
      <c r="Q21" s="27">
        <f t="shared" si="13"/>
        <v>529</v>
      </c>
      <c r="R21" s="27">
        <f t="shared" si="13"/>
        <v>529</v>
      </c>
      <c r="S21" s="27">
        <f t="shared" si="13"/>
        <v>529</v>
      </c>
      <c r="T21" s="27">
        <f t="shared" si="13"/>
        <v>529</v>
      </c>
      <c r="U21" s="27">
        <f t="shared" si="13"/>
        <v>529</v>
      </c>
      <c r="V21" s="27">
        <f t="shared" si="13"/>
        <v>529</v>
      </c>
      <c r="W21" s="27">
        <f t="shared" si="13"/>
        <v>529</v>
      </c>
      <c r="X21" s="27">
        <f t="shared" si="13"/>
        <v>529</v>
      </c>
      <c r="Y21" s="27">
        <f t="shared" si="13"/>
        <v>529</v>
      </c>
      <c r="Z21" s="27">
        <f t="shared" si="13"/>
        <v>529</v>
      </c>
      <c r="AA21" s="27">
        <f t="shared" si="13"/>
        <v>529</v>
      </c>
      <c r="AB21" s="27">
        <f t="shared" si="13"/>
        <v>529</v>
      </c>
      <c r="AC21" s="27">
        <f t="shared" si="13"/>
        <v>529</v>
      </c>
      <c r="AD21" s="27">
        <f t="shared" si="13"/>
        <v>529</v>
      </c>
      <c r="AE21" s="27">
        <f t="shared" si="13"/>
        <v>529</v>
      </c>
      <c r="AF21" s="27">
        <f t="shared" si="13"/>
        <v>529</v>
      </c>
      <c r="AG21" s="27">
        <f t="shared" si="13"/>
        <v>529</v>
      </c>
      <c r="AH21" s="27">
        <f t="shared" si="13"/>
        <v>529</v>
      </c>
      <c r="AI21" s="27">
        <f t="shared" si="13"/>
        <v>529</v>
      </c>
      <c r="AJ21" s="27">
        <f t="shared" si="13"/>
        <v>529</v>
      </c>
      <c r="AK21" s="27">
        <f t="shared" si="13"/>
        <v>529</v>
      </c>
      <c r="AL21" s="27">
        <f t="shared" si="13"/>
        <v>529</v>
      </c>
      <c r="AM21" s="27">
        <f t="shared" si="13"/>
        <v>529</v>
      </c>
      <c r="AN21" s="34"/>
    </row>
    <row r="22" spans="1:40">
      <c r="A22" s="33"/>
      <c r="B22" s="42"/>
      <c r="C22" s="36"/>
      <c r="D22" s="36"/>
      <c r="E22" s="36"/>
      <c r="F22" s="36"/>
      <c r="G22" s="36"/>
      <c r="H22" s="39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1079</v>
      </c>
      <c r="X22" s="28">
        <f t="shared" si="14"/>
        <v>8402</v>
      </c>
      <c r="Y22" s="28">
        <f t="shared" si="14"/>
        <v>6240</v>
      </c>
      <c r="Z22" s="28">
        <f t="shared" si="14"/>
        <v>4070</v>
      </c>
      <c r="AA22" s="28">
        <f t="shared" si="14"/>
        <v>9902</v>
      </c>
      <c r="AB22" s="28">
        <f t="shared" si="14"/>
        <v>7620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4"/>
    </row>
    <row r="23" spans="1:40">
      <c r="W23" s="3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2021-11-20T13:51:11Z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