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I11" i="3"/>
  <c r="AG11" i="3"/>
  <c r="AE11" i="3"/>
  <c r="AC11" i="3"/>
  <c r="AA11" i="3"/>
  <c r="Y11" i="3"/>
  <c r="U11" i="3"/>
  <c r="S11" i="3"/>
  <c r="Q11" i="3"/>
  <c r="O11" i="3"/>
  <c r="M11" i="3"/>
  <c r="K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AM9" i="3"/>
  <c r="AK9" i="3"/>
  <c r="AI9" i="3"/>
  <c r="AG9" i="3"/>
  <c r="AE9" i="3"/>
  <c r="AC9" i="3"/>
  <c r="AA9" i="3"/>
  <c r="Y9" i="3"/>
  <c r="W9" i="3"/>
  <c r="U9" i="3"/>
  <c r="S9" i="3"/>
  <c r="Q9" i="3"/>
  <c r="Q19" i="3" s="1"/>
  <c r="O9" i="3"/>
  <c r="M9" i="3"/>
  <c r="K9" i="3"/>
  <c r="AL9" i="3"/>
  <c r="AL19" i="3" s="1"/>
  <c r="AJ9" i="3"/>
  <c r="AH9" i="3"/>
  <c r="AF9" i="3"/>
  <c r="AD9" i="3"/>
  <c r="AB9" i="3"/>
  <c r="Z9" i="3"/>
  <c r="X9" i="3"/>
  <c r="V9" i="3"/>
  <c r="T9" i="3"/>
  <c r="R9" i="3"/>
  <c r="P9" i="3"/>
  <c r="N9" i="3"/>
  <c r="N19" i="3" s="1"/>
  <c r="L9" i="3"/>
  <c r="J9" i="3"/>
  <c r="G19" i="3"/>
  <c r="AM7" i="3"/>
  <c r="AK7" i="3"/>
  <c r="AI7" i="3"/>
  <c r="AG7" i="3"/>
  <c r="AE7" i="3"/>
  <c r="AC7" i="3"/>
  <c r="AA7" i="3"/>
  <c r="AA19" i="3" s="1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Y19" i="3"/>
  <c r="Z19" i="3"/>
  <c r="AG19" i="3" l="1"/>
  <c r="J19" i="3"/>
  <c r="R19" i="3"/>
  <c r="AH19" i="3"/>
  <c r="T19" i="3"/>
  <c r="AJ19" i="3"/>
  <c r="AE19" i="3"/>
  <c r="P19" i="3"/>
  <c r="AC19" i="3"/>
  <c r="AK19" i="3"/>
  <c r="L19" i="3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<sst xmlns="http://schemas.openxmlformats.org/spreadsheetml/2006/main" count="1603" uniqueCount="105">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</sst>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F22" sqref="AF22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7" width="10.375" customWidth="1"/>
    <col min="38" max="39" width="10.375" hidden="1" customWidth="1"/>
  </cols>
  <sheetData>
    <row r="1" spans="1:40" ht="16.5" customHeight="1">
      <c r="A1" s="35" t="s">
        <v>0</v>
      </c>
      <c r="B1" s="36"/>
      <c r="C1" s="36"/>
      <c r="D1" s="36"/>
      <c r="E1" s="36"/>
      <c r="F1" s="36"/>
      <c r="G1" s="36"/>
      <c r="H1" s="37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38" t="s">
        <v>11</v>
      </c>
      <c r="B3" s="39" t="s">
        <v>12</v>
      </c>
      <c r="C3" s="40">
        <f>SUMIFS(未交清!Z:Z,未交清!D:D,A:A,未交清!P:P,"1月",未交清!A:A,"番锌")</f>
        <v>0</v>
      </c>
      <c r="D3" s="39">
        <f>SUMIFS(未交清!Z:Z,未交清!D:D,A:A,未交清!P:P,"2月",未交清!A:A,"番锌")</f>
        <v>0</v>
      </c>
      <c r="E3" s="40">
        <f>SUM(C3:D4)</f>
        <v>0</v>
      </c>
      <c r="F3" s="40">
        <f>+E3-SUM(J4:AM4)</f>
        <v>0</v>
      </c>
      <c r="G3" s="45">
        <f>INT(F3/27)</f>
        <v>0</v>
      </c>
      <c r="H3" s="46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48"/>
    </row>
    <row r="4" spans="1:40">
      <c r="A4" s="38"/>
      <c r="B4" s="39"/>
      <c r="C4" s="41"/>
      <c r="D4" s="39"/>
      <c r="E4" s="41"/>
      <c r="F4" s="41"/>
      <c r="G4" s="41"/>
      <c r="H4" s="47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48"/>
    </row>
    <row r="5" spans="1:40">
      <c r="A5" s="38" t="s">
        <v>15</v>
      </c>
      <c r="B5" s="39" t="s">
        <v>12</v>
      </c>
      <c r="C5" s="40">
        <f>SUMIFS(未交清!Z:Z,未交清!D:D,A:A,未交清!P:P,"1月",未交清!A:A,"番锌")</f>
        <v>18828</v>
      </c>
      <c r="D5" s="39">
        <f>SUMIFS(未交清!Z:Z,未交清!D:D,A:A,未交清!P:P,"2月",未交清!A:A,"番锌")</f>
        <v>14022</v>
      </c>
      <c r="E5" s="40">
        <f>SUM(C5:D6)</f>
        <v>32850</v>
      </c>
      <c r="F5" s="40">
        <f>+E5-SUM(J6:AM6)</f>
        <v>29631</v>
      </c>
      <c r="G5" s="45">
        <f>INT(F5/27)</f>
        <v>1097</v>
      </c>
      <c r="H5" s="46">
        <f>IFERROR(1-F5/E5,"0.0%")</f>
        <v>9.7990867579908714E-2</v>
      </c>
      <c r="I5" s="28" t="s">
        <v>16</v>
      </c>
      <c r="J5" s="31">
        <f t="shared" ref="J5:AM5" si="3">$G5</f>
        <v>1097</v>
      </c>
      <c r="K5" s="31">
        <f t="shared" si="3"/>
        <v>1097</v>
      </c>
      <c r="L5" s="31">
        <f t="shared" si="3"/>
        <v>1097</v>
      </c>
      <c r="M5" s="31">
        <f t="shared" si="3"/>
        <v>1097</v>
      </c>
      <c r="N5" s="31">
        <f t="shared" si="3"/>
        <v>1097</v>
      </c>
      <c r="O5" s="31">
        <f t="shared" si="3"/>
        <v>1097</v>
      </c>
      <c r="P5" s="31">
        <f t="shared" si="3"/>
        <v>1097</v>
      </c>
      <c r="Q5" s="31">
        <f t="shared" si="3"/>
        <v>1097</v>
      </c>
      <c r="R5" s="31">
        <f t="shared" si="3"/>
        <v>1097</v>
      </c>
      <c r="S5" s="31">
        <f t="shared" si="3"/>
        <v>1097</v>
      </c>
      <c r="T5" s="31">
        <f>$G5</f>
        <v>1097</v>
      </c>
      <c r="U5" s="31">
        <f t="shared" si="3"/>
        <v>1097</v>
      </c>
      <c r="V5" s="31">
        <f t="shared" si="3"/>
        <v>1097</v>
      </c>
      <c r="W5" s="31">
        <f t="shared" si="3"/>
        <v>1097</v>
      </c>
      <c r="X5" s="31">
        <f t="shared" si="3"/>
        <v>1097</v>
      </c>
      <c r="Y5" s="31">
        <f t="shared" si="3"/>
        <v>1097</v>
      </c>
      <c r="Z5" s="31">
        <f t="shared" si="3"/>
        <v>1097</v>
      </c>
      <c r="AA5" s="31">
        <f t="shared" si="3"/>
        <v>1097</v>
      </c>
      <c r="AB5" s="31">
        <f t="shared" si="3"/>
        <v>1097</v>
      </c>
      <c r="AC5" s="31">
        <f t="shared" si="3"/>
        <v>1097</v>
      </c>
      <c r="AD5" s="31">
        <f t="shared" si="3"/>
        <v>1097</v>
      </c>
      <c r="AE5" s="31">
        <f t="shared" si="3"/>
        <v>1097</v>
      </c>
      <c r="AF5" s="31">
        <f t="shared" si="3"/>
        <v>1097</v>
      </c>
      <c r="AG5" s="31">
        <f t="shared" si="3"/>
        <v>1097</v>
      </c>
      <c r="AH5" s="31">
        <f t="shared" si="3"/>
        <v>1097</v>
      </c>
      <c r="AI5" s="31">
        <f t="shared" si="3"/>
        <v>1097</v>
      </c>
      <c r="AJ5" s="31">
        <f t="shared" si="3"/>
        <v>1097</v>
      </c>
      <c r="AK5" s="31">
        <f t="shared" si="3"/>
        <v>1097</v>
      </c>
      <c r="AL5" s="31">
        <f t="shared" si="3"/>
        <v>1097</v>
      </c>
      <c r="AM5" s="31">
        <f t="shared" si="3"/>
        <v>1097</v>
      </c>
      <c r="AN5" s="48"/>
    </row>
    <row r="6" spans="1:40">
      <c r="A6" s="38"/>
      <c r="B6" s="39"/>
      <c r="C6" s="41"/>
      <c r="D6" s="39"/>
      <c r="E6" s="41"/>
      <c r="F6" s="41"/>
      <c r="G6" s="41"/>
      <c r="H6" s="47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3219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48"/>
    </row>
    <row r="7" spans="1:40">
      <c r="A7" s="38" t="s">
        <v>17</v>
      </c>
      <c r="B7" s="39" t="s">
        <v>12</v>
      </c>
      <c r="C7" s="40">
        <f>SUMIFS(未交清!Z:Z,未交清!D:D,A:A,未交清!P:P,"1月",未交清!A:A,"番锌")</f>
        <v>2164</v>
      </c>
      <c r="D7" s="39">
        <f>SUMIFS(未交清!Z:Z,未交清!D:D,A:A,未交清!P:P,"2月",未交清!A:A,"番锌")</f>
        <v>13410</v>
      </c>
      <c r="E7" s="40">
        <f>SUM(C7:D8)</f>
        <v>15574</v>
      </c>
      <c r="F7" s="40">
        <f>+E7-SUM(J8:AM8)</f>
        <v>15574</v>
      </c>
      <c r="G7" s="45">
        <f>INT(F7/27)</f>
        <v>576</v>
      </c>
      <c r="H7" s="46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48"/>
    </row>
    <row r="8" spans="1:40">
      <c r="A8" s="38"/>
      <c r="B8" s="39"/>
      <c r="C8" s="41"/>
      <c r="D8" s="39"/>
      <c r="E8" s="41"/>
      <c r="F8" s="41"/>
      <c r="G8" s="41"/>
      <c r="H8" s="47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4" t="s">
        <v>104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48"/>
    </row>
    <row r="9" spans="1:40">
      <c r="A9" s="38" t="s">
        <v>18</v>
      </c>
      <c r="B9" s="39" t="s">
        <v>12</v>
      </c>
      <c r="C9" s="40">
        <f>SUMIFS(未交清!Z:Z,未交清!D:D,A:A,未交清!P:P,"1月",未交清!A:A,"番锌")</f>
        <v>9090</v>
      </c>
      <c r="D9" s="39">
        <f>SUMIFS(未交清!Z:Z,未交清!D:D,A:A,未交清!P:P,"2月",未交清!A:A,"番锌")</f>
        <v>17490</v>
      </c>
      <c r="E9" s="40">
        <f>SUM(C9:D10)</f>
        <v>26580</v>
      </c>
      <c r="F9" s="40">
        <f>+E9-SUM(J10:AM10)</f>
        <v>26580</v>
      </c>
      <c r="G9" s="45">
        <f>INT(F9/27)</f>
        <v>984</v>
      </c>
      <c r="H9" s="46">
        <f>IFERROR(1-F9/E9,"0.0%")</f>
        <v>0</v>
      </c>
      <c r="I9" s="28" t="s">
        <v>16</v>
      </c>
      <c r="J9" s="31">
        <f t="shared" ref="J9:AM9" si="5">$G9</f>
        <v>984</v>
      </c>
      <c r="K9" s="31">
        <f t="shared" si="5"/>
        <v>984</v>
      </c>
      <c r="L9" s="31">
        <f t="shared" si="5"/>
        <v>984</v>
      </c>
      <c r="M9" s="31">
        <f t="shared" si="5"/>
        <v>984</v>
      </c>
      <c r="N9" s="31">
        <f t="shared" si="5"/>
        <v>984</v>
      </c>
      <c r="O9" s="31">
        <f t="shared" si="5"/>
        <v>984</v>
      </c>
      <c r="P9" s="31">
        <f t="shared" si="5"/>
        <v>984</v>
      </c>
      <c r="Q9" s="31">
        <f t="shared" si="5"/>
        <v>984</v>
      </c>
      <c r="R9" s="31">
        <f t="shared" si="5"/>
        <v>984</v>
      </c>
      <c r="S9" s="31">
        <f t="shared" si="5"/>
        <v>984</v>
      </c>
      <c r="T9" s="31">
        <f t="shared" si="5"/>
        <v>984</v>
      </c>
      <c r="U9" s="31">
        <f t="shared" si="5"/>
        <v>984</v>
      </c>
      <c r="V9" s="31">
        <f t="shared" si="5"/>
        <v>984</v>
      </c>
      <c r="W9" s="31">
        <f t="shared" si="5"/>
        <v>984</v>
      </c>
      <c r="X9" s="31">
        <f t="shared" si="5"/>
        <v>984</v>
      </c>
      <c r="Y9" s="31">
        <f t="shared" si="5"/>
        <v>984</v>
      </c>
      <c r="Z9" s="31">
        <f t="shared" si="5"/>
        <v>984</v>
      </c>
      <c r="AA9" s="31">
        <f t="shared" si="5"/>
        <v>984</v>
      </c>
      <c r="AB9" s="31">
        <f t="shared" si="5"/>
        <v>984</v>
      </c>
      <c r="AC9" s="31">
        <f t="shared" si="5"/>
        <v>984</v>
      </c>
      <c r="AD9" s="31">
        <f t="shared" si="5"/>
        <v>984</v>
      </c>
      <c r="AE9" s="31">
        <f t="shared" si="5"/>
        <v>984</v>
      </c>
      <c r="AF9" s="31">
        <f t="shared" si="5"/>
        <v>984</v>
      </c>
      <c r="AG9" s="31">
        <f t="shared" si="5"/>
        <v>984</v>
      </c>
      <c r="AH9" s="31">
        <f t="shared" si="5"/>
        <v>984</v>
      </c>
      <c r="AI9" s="31">
        <f t="shared" si="5"/>
        <v>984</v>
      </c>
      <c r="AJ9" s="31">
        <f t="shared" si="5"/>
        <v>984</v>
      </c>
      <c r="AK9" s="31">
        <f t="shared" si="5"/>
        <v>984</v>
      </c>
      <c r="AL9" s="31">
        <f t="shared" si="5"/>
        <v>984</v>
      </c>
      <c r="AM9" s="31">
        <f t="shared" si="5"/>
        <v>984</v>
      </c>
      <c r="AN9" s="48"/>
    </row>
    <row r="10" spans="1:40">
      <c r="A10" s="38"/>
      <c r="B10" s="39"/>
      <c r="C10" s="41"/>
      <c r="D10" s="39"/>
      <c r="E10" s="41"/>
      <c r="F10" s="41"/>
      <c r="G10" s="41"/>
      <c r="H10" s="47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48"/>
    </row>
    <row r="11" spans="1:40">
      <c r="A11" s="38" t="s">
        <v>19</v>
      </c>
      <c r="B11" s="39" t="s">
        <v>12</v>
      </c>
      <c r="C11" s="40">
        <f>SUMIFS(未交清!Z:Z,未交清!D:D,A:A,未交清!P:P,"1月",未交清!A:A,"番锌")</f>
        <v>326</v>
      </c>
      <c r="D11" s="39">
        <f>SUMIFS(未交清!Z:Z,未交清!D:D,A:A,未交清!P:P,"2月",未交清!A:A,"番锌")</f>
        <v>33670</v>
      </c>
      <c r="E11" s="40">
        <f>SUM(C11:D12)</f>
        <v>33996</v>
      </c>
      <c r="F11" s="40">
        <f>+E11-SUM(J12:AM12)</f>
        <v>30506</v>
      </c>
      <c r="G11" s="45">
        <f>INT(F11/27)</f>
        <v>1129</v>
      </c>
      <c r="H11" s="46">
        <f t="shared" ref="H11:H13" si="6">IFERROR(1-F11/E11,"0.0%")</f>
        <v>0.1026591363689846</v>
      </c>
      <c r="I11" s="28" t="s">
        <v>16</v>
      </c>
      <c r="J11" s="31">
        <f t="shared" ref="J11:AM11" si="7">$G11</f>
        <v>1129</v>
      </c>
      <c r="K11" s="31">
        <f t="shared" si="7"/>
        <v>1129</v>
      </c>
      <c r="L11" s="31">
        <f t="shared" si="7"/>
        <v>1129</v>
      </c>
      <c r="M11" s="31">
        <f t="shared" si="7"/>
        <v>1129</v>
      </c>
      <c r="N11" s="31">
        <f t="shared" si="7"/>
        <v>1129</v>
      </c>
      <c r="O11" s="31">
        <f t="shared" si="7"/>
        <v>1129</v>
      </c>
      <c r="P11" s="31">
        <f t="shared" si="7"/>
        <v>1129</v>
      </c>
      <c r="Q11" s="31">
        <f t="shared" si="7"/>
        <v>1129</v>
      </c>
      <c r="R11" s="31">
        <f t="shared" si="7"/>
        <v>1129</v>
      </c>
      <c r="S11" s="31">
        <f t="shared" si="7"/>
        <v>1129</v>
      </c>
      <c r="T11" s="31">
        <f t="shared" si="7"/>
        <v>1129</v>
      </c>
      <c r="U11" s="31">
        <f t="shared" si="7"/>
        <v>1129</v>
      </c>
      <c r="V11" s="31">
        <f t="shared" si="7"/>
        <v>1129</v>
      </c>
      <c r="W11" s="31">
        <f>$G11</f>
        <v>1129</v>
      </c>
      <c r="X11" s="31">
        <f t="shared" si="7"/>
        <v>1129</v>
      </c>
      <c r="Y11" s="31">
        <f t="shared" si="7"/>
        <v>1129</v>
      </c>
      <c r="Z11" s="31">
        <f t="shared" si="7"/>
        <v>1129</v>
      </c>
      <c r="AA11" s="31">
        <f t="shared" si="7"/>
        <v>1129</v>
      </c>
      <c r="AB11" s="31">
        <f t="shared" si="7"/>
        <v>1129</v>
      </c>
      <c r="AC11" s="31">
        <f t="shared" si="7"/>
        <v>1129</v>
      </c>
      <c r="AD11" s="31">
        <f t="shared" si="7"/>
        <v>1129</v>
      </c>
      <c r="AE11" s="31">
        <f t="shared" si="7"/>
        <v>1129</v>
      </c>
      <c r="AF11" s="31">
        <f t="shared" si="7"/>
        <v>1129</v>
      </c>
      <c r="AG11" s="31">
        <f t="shared" si="7"/>
        <v>1129</v>
      </c>
      <c r="AH11" s="31">
        <f t="shared" si="7"/>
        <v>1129</v>
      </c>
      <c r="AI11" s="31">
        <f t="shared" si="7"/>
        <v>1129</v>
      </c>
      <c r="AJ11" s="31">
        <f t="shared" si="7"/>
        <v>1129</v>
      </c>
      <c r="AK11" s="31">
        <f t="shared" si="7"/>
        <v>1129</v>
      </c>
      <c r="AL11" s="31">
        <f t="shared" si="7"/>
        <v>1129</v>
      </c>
      <c r="AM11" s="31">
        <f t="shared" si="7"/>
        <v>1129</v>
      </c>
      <c r="AN11" s="48"/>
    </row>
    <row r="12" spans="1:40">
      <c r="A12" s="38"/>
      <c r="B12" s="39"/>
      <c r="C12" s="41"/>
      <c r="D12" s="39"/>
      <c r="E12" s="41"/>
      <c r="F12" s="41"/>
      <c r="G12" s="41"/>
      <c r="H12" s="47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290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48"/>
    </row>
    <row r="13" spans="1:40">
      <c r="A13" s="38" t="s">
        <v>20</v>
      </c>
      <c r="B13" s="39" t="s">
        <v>12</v>
      </c>
      <c r="C13" s="40">
        <f>SUMIFS(未交清!Z:Z,未交清!D:D,A:A,未交清!P:P,"1月",未交清!A:A,"番锌")</f>
        <v>1642</v>
      </c>
      <c r="D13" s="39">
        <f>SUMIFS(未交清!Z:Z,未交清!D:D,A:A,未交清!P:P,"2月",未交清!A:A,"番锌")</f>
        <v>3048</v>
      </c>
      <c r="E13" s="40">
        <f>SUM(C13:D14)</f>
        <v>4690</v>
      </c>
      <c r="F13" s="40">
        <f>+E13-SUM(J14:AM14)</f>
        <v>4690</v>
      </c>
      <c r="G13" s="45">
        <f>INT(F13/27)</f>
        <v>173</v>
      </c>
      <c r="H13" s="46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48"/>
    </row>
    <row r="14" spans="1:40">
      <c r="A14" s="38"/>
      <c r="B14" s="39"/>
      <c r="C14" s="41"/>
      <c r="D14" s="39"/>
      <c r="E14" s="41"/>
      <c r="F14" s="41"/>
      <c r="G14" s="41"/>
      <c r="H14" s="47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48"/>
    </row>
    <row r="15" spans="1:40">
      <c r="A15" s="42" t="s">
        <v>21</v>
      </c>
      <c r="B15" s="39" t="s">
        <v>12</v>
      </c>
      <c r="C15" s="40">
        <f>SUMIFS(未交清!Z:Z,未交清!D:D,A:A,未交清!P:P,"1月",未交清!A:A,"番锌")</f>
        <v>8930</v>
      </c>
      <c r="D15" s="39">
        <f>SUMIFS(未交清!Z:Z,未交清!D:D,A:A,未交清!P:P,"2月",未交清!A:A,"番锌")</f>
        <v>10338</v>
      </c>
      <c r="E15" s="40">
        <f>SUM(C15:D16)</f>
        <v>19268</v>
      </c>
      <c r="F15" s="40">
        <f>+E15-SUM(J16:AM16)</f>
        <v>11608</v>
      </c>
      <c r="G15" s="45">
        <f>INT(F15/27)</f>
        <v>429</v>
      </c>
      <c r="H15" s="46">
        <f>IFERROR(1-F15/E15,"0.0%")</f>
        <v>0.39755034253684862</v>
      </c>
      <c r="I15" s="28" t="s">
        <v>16</v>
      </c>
      <c r="J15" s="31">
        <f t="shared" ref="J15:AM15" si="9">$G15</f>
        <v>429</v>
      </c>
      <c r="K15" s="31">
        <f t="shared" si="9"/>
        <v>429</v>
      </c>
      <c r="L15" s="31">
        <f t="shared" si="9"/>
        <v>429</v>
      </c>
      <c r="M15" s="31">
        <f t="shared" si="9"/>
        <v>429</v>
      </c>
      <c r="N15" s="31">
        <f t="shared" si="9"/>
        <v>429</v>
      </c>
      <c r="O15" s="31">
        <f t="shared" si="9"/>
        <v>429</v>
      </c>
      <c r="P15" s="31">
        <f t="shared" si="9"/>
        <v>429</v>
      </c>
      <c r="Q15" s="31">
        <f t="shared" si="9"/>
        <v>429</v>
      </c>
      <c r="R15" s="31">
        <f t="shared" si="9"/>
        <v>429</v>
      </c>
      <c r="S15" s="31">
        <f t="shared" si="9"/>
        <v>429</v>
      </c>
      <c r="T15" s="31">
        <f t="shared" si="9"/>
        <v>429</v>
      </c>
      <c r="U15" s="31">
        <f t="shared" si="9"/>
        <v>429</v>
      </c>
      <c r="V15" s="31">
        <f t="shared" si="9"/>
        <v>429</v>
      </c>
      <c r="W15" s="31">
        <f t="shared" si="9"/>
        <v>429</v>
      </c>
      <c r="X15" s="31">
        <f t="shared" si="9"/>
        <v>429</v>
      </c>
      <c r="Y15" s="31">
        <f t="shared" si="9"/>
        <v>429</v>
      </c>
      <c r="Z15" s="31">
        <f t="shared" si="9"/>
        <v>429</v>
      </c>
      <c r="AA15" s="31">
        <f t="shared" si="9"/>
        <v>429</v>
      </c>
      <c r="AB15" s="31">
        <f t="shared" si="9"/>
        <v>429</v>
      </c>
      <c r="AC15" s="31">
        <f t="shared" si="9"/>
        <v>429</v>
      </c>
      <c r="AD15" s="31">
        <f t="shared" si="9"/>
        <v>429</v>
      </c>
      <c r="AE15" s="31">
        <f t="shared" si="9"/>
        <v>429</v>
      </c>
      <c r="AF15" s="31">
        <f t="shared" si="9"/>
        <v>429</v>
      </c>
      <c r="AG15" s="31">
        <f t="shared" si="9"/>
        <v>429</v>
      </c>
      <c r="AH15" s="31">
        <f t="shared" si="9"/>
        <v>429</v>
      </c>
      <c r="AI15" s="31">
        <f t="shared" si="9"/>
        <v>429</v>
      </c>
      <c r="AJ15" s="31">
        <f t="shared" si="9"/>
        <v>429</v>
      </c>
      <c r="AK15" s="31">
        <f t="shared" si="9"/>
        <v>429</v>
      </c>
      <c r="AL15" s="31">
        <f t="shared" si="9"/>
        <v>429</v>
      </c>
      <c r="AM15" s="31">
        <f t="shared" si="9"/>
        <v>429</v>
      </c>
      <c r="AN15" s="48"/>
    </row>
    <row r="16" spans="1:40">
      <c r="A16" s="42"/>
      <c r="B16" s="39"/>
      <c r="C16" s="41"/>
      <c r="D16" s="39"/>
      <c r="E16" s="41"/>
      <c r="F16" s="41"/>
      <c r="G16" s="41"/>
      <c r="H16" s="47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7660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48"/>
    </row>
    <row r="17" spans="1:40" ht="14.25" customHeight="1">
      <c r="A17" s="43" t="s">
        <v>22</v>
      </c>
      <c r="B17" s="40" t="s">
        <v>12</v>
      </c>
      <c r="C17" s="40">
        <f>SUMIFS(未交清!Z:Z,未交清!D:D,A:A,未交清!P:P,"1月",未交清!A:A,"番锌")</f>
        <v>9882</v>
      </c>
      <c r="D17" s="39">
        <f>SUMIFS(未交清!Z:Z,未交清!D:D,A:A,未交清!P:P,"2月",未交清!A:A,"番锌")</f>
        <v>1610</v>
      </c>
      <c r="E17" s="40">
        <f>SUM(C17:D18)</f>
        <v>11492</v>
      </c>
      <c r="F17" s="40">
        <f>+E17-SUM(J18:AM18)</f>
        <v>11492</v>
      </c>
      <c r="G17" s="45">
        <f>INT(F17/27)</f>
        <v>425</v>
      </c>
      <c r="H17" s="46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48"/>
    </row>
    <row r="18" spans="1:40">
      <c r="A18" s="44"/>
      <c r="B18" s="41"/>
      <c r="C18" s="41"/>
      <c r="D18" s="39"/>
      <c r="E18" s="41"/>
      <c r="F18" s="41"/>
      <c r="G18" s="41"/>
      <c r="H18" s="47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48"/>
    </row>
    <row r="19" spans="1:40">
      <c r="A19" s="42" t="s">
        <v>23</v>
      </c>
      <c r="B19" s="39" t="s">
        <v>12</v>
      </c>
      <c r="C19" s="40">
        <f>SUM(C3:C18)</f>
        <v>50862</v>
      </c>
      <c r="D19" s="40">
        <f>SUM(D3:D18)</f>
        <v>93588</v>
      </c>
      <c r="E19" s="40">
        <f>SUM(E3:E18)</f>
        <v>144450</v>
      </c>
      <c r="F19" s="40">
        <f>SUM(F3:F18)</f>
        <v>130081</v>
      </c>
      <c r="G19" s="45">
        <f>SUM(G3:G18)</f>
        <v>4813</v>
      </c>
      <c r="H19" s="46">
        <f>IFERROR(1-F19/E19,"")</f>
        <v>9.9473866389754195E-2</v>
      </c>
      <c r="I19" s="28" t="s">
        <v>16</v>
      </c>
      <c r="J19" s="31">
        <f t="shared" ref="J19:AM19" si="11">SUMIFS(J3:J18,$I$3:$I$18,$I$19)</f>
        <v>4813</v>
      </c>
      <c r="K19" s="31">
        <f t="shared" si="11"/>
        <v>4813</v>
      </c>
      <c r="L19" s="31">
        <f t="shared" si="11"/>
        <v>4813</v>
      </c>
      <c r="M19" s="31">
        <f t="shared" si="11"/>
        <v>4813</v>
      </c>
      <c r="N19" s="31">
        <f t="shared" si="11"/>
        <v>4813</v>
      </c>
      <c r="O19" s="31">
        <f t="shared" si="11"/>
        <v>4813</v>
      </c>
      <c r="P19" s="31">
        <f t="shared" si="11"/>
        <v>4813</v>
      </c>
      <c r="Q19" s="31">
        <f t="shared" si="11"/>
        <v>4813</v>
      </c>
      <c r="R19" s="31">
        <f t="shared" si="11"/>
        <v>4813</v>
      </c>
      <c r="S19" s="31">
        <f t="shared" si="11"/>
        <v>4813</v>
      </c>
      <c r="T19" s="31">
        <f t="shared" si="11"/>
        <v>4813</v>
      </c>
      <c r="U19" s="31">
        <f t="shared" si="11"/>
        <v>4813</v>
      </c>
      <c r="V19" s="31">
        <f t="shared" si="11"/>
        <v>4813</v>
      </c>
      <c r="W19" s="31">
        <f t="shared" si="11"/>
        <v>4813</v>
      </c>
      <c r="X19" s="31">
        <f t="shared" si="11"/>
        <v>4813</v>
      </c>
      <c r="Y19" s="31">
        <f t="shared" si="11"/>
        <v>4813</v>
      </c>
      <c r="Z19" s="31">
        <f t="shared" si="11"/>
        <v>4813</v>
      </c>
      <c r="AA19" s="31">
        <f t="shared" si="11"/>
        <v>4813</v>
      </c>
      <c r="AB19" s="31">
        <f t="shared" si="11"/>
        <v>4813</v>
      </c>
      <c r="AC19" s="31">
        <f t="shared" si="11"/>
        <v>4813</v>
      </c>
      <c r="AD19" s="31">
        <f t="shared" si="11"/>
        <v>4813</v>
      </c>
      <c r="AE19" s="31">
        <f t="shared" si="11"/>
        <v>4813</v>
      </c>
      <c r="AF19" s="31">
        <f t="shared" si="11"/>
        <v>4813</v>
      </c>
      <c r="AG19" s="31">
        <f t="shared" si="11"/>
        <v>4813</v>
      </c>
      <c r="AH19" s="31">
        <f t="shared" si="11"/>
        <v>4813</v>
      </c>
      <c r="AI19" s="31">
        <f t="shared" si="11"/>
        <v>4813</v>
      </c>
      <c r="AJ19" s="31">
        <f t="shared" si="11"/>
        <v>4813</v>
      </c>
      <c r="AK19" s="31">
        <f t="shared" si="11"/>
        <v>4813</v>
      </c>
      <c r="AL19" s="31">
        <f t="shared" si="11"/>
        <v>4813</v>
      </c>
      <c r="AM19" s="31">
        <f t="shared" si="11"/>
        <v>4813</v>
      </c>
      <c r="AN19" s="48"/>
    </row>
    <row r="20" spans="1:40">
      <c r="A20" s="42"/>
      <c r="B20" s="39"/>
      <c r="C20" s="41"/>
      <c r="D20" s="41"/>
      <c r="E20" s="41"/>
      <c r="F20" s="41"/>
      <c r="G20" s="41"/>
      <c r="H20" s="47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11169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48"/>
    </row>
    <row r="21" spans="1:40">
      <c r="W21" s="3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73" zoomScale="115" zoomScaleNormal="115" workbookViewId="0">
      <selection activeCell="J89" sqref="J8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2022-02-22T10:42:39Z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