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<sst xmlns="http://schemas.openxmlformats.org/spreadsheetml/2006/main" count="1814" uniqueCount="107">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</sst>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K25" sqref="K25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47" t="s">
        <v>10</v>
      </c>
      <c r="B3" s="48" t="s">
        <v>11</v>
      </c>
      <c r="C3" s="49">
        <f>SUMIFS(未交清!Z:Z,未交清!D:D,A:A,未交清!P:P,"2月",未交清!A:A,"番锌")</f>
        <v>0</v>
      </c>
      <c r="D3" s="48">
        <f>SUMIFS(未交清!Z:Z,未交清!D:D,A:A,未交清!P:P,"3月",未交清!A:A,"番锌")</f>
        <v>0</v>
      </c>
      <c r="E3" s="49">
        <f>SUM(C3:D4)</f>
        <v>0</v>
      </c>
      <c r="F3" s="49">
        <f>+E3-SUM(J4:AM4)</f>
        <v>0</v>
      </c>
      <c r="G3" s="54">
        <f>INT(F3/27)</f>
        <v>0</v>
      </c>
      <c r="H3" s="55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57"/>
    </row>
    <row r="4" spans="1:40" hidden="1">
      <c r="A4" s="47"/>
      <c r="B4" s="48"/>
      <c r="C4" s="50"/>
      <c r="D4" s="48"/>
      <c r="E4" s="50"/>
      <c r="F4" s="50"/>
      <c r="G4" s="50"/>
      <c r="H4" s="56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57"/>
    </row>
    <row r="5" spans="1:40">
      <c r="A5" s="47" t="s">
        <v>14</v>
      </c>
      <c r="B5" s="48" t="s">
        <v>11</v>
      </c>
      <c r="C5" s="49">
        <f>SUMIFS(未交清!Z:Z,未交清!D:D,A:A,未交清!P:P,"2月",未交清!A:A,"番锌")</f>
        <v>7725</v>
      </c>
      <c r="D5" s="48">
        <f>SUMIFS(未交清!Z:Z,未交清!D:D,A:A,未交清!P:P,"3月",未交清!A:A,"番锌")</f>
        <v>17561</v>
      </c>
      <c r="E5" s="49">
        <f>SUM(C5:D6)</f>
        <v>25286</v>
      </c>
      <c r="F5" s="49">
        <f>+E5-SUM(J6:AM6)</f>
        <v>25286</v>
      </c>
      <c r="G5" s="54">
        <f>INT(F5/27)</f>
        <v>936</v>
      </c>
      <c r="H5" s="55">
        <f>IFERROR(1-F5/E5,"0.0%")</f>
        <v>0</v>
      </c>
      <c r="I5" s="35" t="s">
        <v>15</v>
      </c>
      <c r="J5" s="38">
        <f t="shared" ref="J5:AM5" si="3">$G5</f>
        <v>936</v>
      </c>
      <c r="K5" s="38">
        <f t="shared" si="3"/>
        <v>936</v>
      </c>
      <c r="L5" s="38">
        <f t="shared" si="3"/>
        <v>936</v>
      </c>
      <c r="M5" s="38">
        <f t="shared" si="3"/>
        <v>936</v>
      </c>
      <c r="N5" s="38">
        <f t="shared" si="3"/>
        <v>936</v>
      </c>
      <c r="O5" s="38">
        <f t="shared" si="3"/>
        <v>936</v>
      </c>
      <c r="P5" s="38">
        <f t="shared" si="3"/>
        <v>936</v>
      </c>
      <c r="Q5" s="38">
        <f t="shared" si="3"/>
        <v>936</v>
      </c>
      <c r="R5" s="38">
        <f t="shared" si="3"/>
        <v>936</v>
      </c>
      <c r="S5" s="38">
        <f t="shared" si="3"/>
        <v>936</v>
      </c>
      <c r="T5" s="38">
        <f t="shared" si="3"/>
        <v>936</v>
      </c>
      <c r="U5" s="38">
        <f t="shared" si="3"/>
        <v>936</v>
      </c>
      <c r="V5" s="38">
        <f t="shared" si="3"/>
        <v>936</v>
      </c>
      <c r="W5" s="38">
        <f t="shared" si="3"/>
        <v>936</v>
      </c>
      <c r="X5" s="38">
        <f t="shared" si="3"/>
        <v>936</v>
      </c>
      <c r="Y5" s="38">
        <f t="shared" si="3"/>
        <v>936</v>
      </c>
      <c r="Z5" s="38">
        <f t="shared" si="3"/>
        <v>936</v>
      </c>
      <c r="AA5" s="38">
        <f t="shared" si="3"/>
        <v>936</v>
      </c>
      <c r="AB5" s="38">
        <f t="shared" si="3"/>
        <v>936</v>
      </c>
      <c r="AC5" s="38">
        <f t="shared" si="3"/>
        <v>936</v>
      </c>
      <c r="AD5" s="38">
        <f t="shared" si="3"/>
        <v>936</v>
      </c>
      <c r="AE5" s="38">
        <f t="shared" si="3"/>
        <v>936</v>
      </c>
      <c r="AF5" s="38">
        <f t="shared" si="3"/>
        <v>936</v>
      </c>
      <c r="AG5" s="38">
        <f t="shared" si="3"/>
        <v>936</v>
      </c>
      <c r="AH5" s="38">
        <f t="shared" si="3"/>
        <v>936</v>
      </c>
      <c r="AI5" s="38">
        <f t="shared" si="3"/>
        <v>936</v>
      </c>
      <c r="AJ5" s="38">
        <f t="shared" si="3"/>
        <v>936</v>
      </c>
      <c r="AK5" s="38">
        <f t="shared" si="3"/>
        <v>936</v>
      </c>
      <c r="AL5" s="38">
        <f t="shared" si="3"/>
        <v>936</v>
      </c>
      <c r="AM5" s="38">
        <f t="shared" si="3"/>
        <v>936</v>
      </c>
      <c r="AN5" s="57"/>
    </row>
    <row r="6" spans="1:40">
      <c r="A6" s="47"/>
      <c r="B6" s="48"/>
      <c r="C6" s="50"/>
      <c r="D6" s="48"/>
      <c r="E6" s="50"/>
      <c r="F6" s="50"/>
      <c r="G6" s="50"/>
      <c r="H6" s="56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57"/>
    </row>
    <row r="7" spans="1:40">
      <c r="A7" s="47" t="s">
        <v>16</v>
      </c>
      <c r="B7" s="48" t="s">
        <v>11</v>
      </c>
      <c r="C7" s="49">
        <f>SUMIFS(未交清!Z:Z,未交清!D:D,A:A,未交清!P:P,"2月",未交清!A:A,"番锌")</f>
        <v>8824</v>
      </c>
      <c r="D7" s="48">
        <f>SUMIFS(未交清!Z:Z,未交清!D:D,A:A,未交清!P:P,"3月",未交清!A:A,"番锌")</f>
        <v>13630</v>
      </c>
      <c r="E7" s="49">
        <f>SUM(C7:D8)</f>
        <v>22454</v>
      </c>
      <c r="F7" s="49">
        <f>+E7-SUM(J8:AM8)</f>
        <v>7094</v>
      </c>
      <c r="G7" s="54">
        <f>INT(F7/27)</f>
        <v>262</v>
      </c>
      <c r="H7" s="55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57"/>
    </row>
    <row r="8" spans="1:40">
      <c r="A8" s="47"/>
      <c r="B8" s="48"/>
      <c r="C8" s="50"/>
      <c r="D8" s="48"/>
      <c r="E8" s="50"/>
      <c r="F8" s="50"/>
      <c r="G8" s="50"/>
      <c r="H8" s="56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57"/>
    </row>
    <row r="9" spans="1:40">
      <c r="A9" s="47" t="s">
        <v>17</v>
      </c>
      <c r="B9" s="48" t="s">
        <v>11</v>
      </c>
      <c r="C9" s="49">
        <f>SUMIFS(未交清!Z:Z,未交清!D:D,A:A,未交清!P:P,"2月",未交清!A:A,"番锌")</f>
        <v>11120</v>
      </c>
      <c r="D9" s="48">
        <f>SUMIFS(未交清!Z:Z,未交清!D:D,A:A,未交清!P:P,"3月",未交清!A:A,"番锌")</f>
        <v>10960</v>
      </c>
      <c r="E9" s="49">
        <f>SUM(C9:D10)</f>
        <v>22080</v>
      </c>
      <c r="F9" s="49">
        <f>+E9-SUM(J10:AM10)</f>
        <v>14080</v>
      </c>
      <c r="G9" s="54">
        <f>INT(F9/27)</f>
        <v>521</v>
      </c>
      <c r="H9" s="55">
        <f>IFERROR(1-F9/E9,"0.0%")</f>
        <v>0.3623188405797102</v>
      </c>
      <c r="I9" s="35" t="s">
        <v>15</v>
      </c>
      <c r="J9" s="38">
        <f t="shared" ref="J9:AM9" si="5">$G9</f>
        <v>521</v>
      </c>
      <c r="K9" s="38">
        <f t="shared" si="5"/>
        <v>521</v>
      </c>
      <c r="L9" s="38">
        <f t="shared" si="5"/>
        <v>521</v>
      </c>
      <c r="M9" s="38">
        <f t="shared" si="5"/>
        <v>521</v>
      </c>
      <c r="N9" s="38">
        <f t="shared" si="5"/>
        <v>521</v>
      </c>
      <c r="O9" s="38">
        <f t="shared" si="5"/>
        <v>521</v>
      </c>
      <c r="P9" s="38">
        <f t="shared" si="5"/>
        <v>521</v>
      </c>
      <c r="Q9" s="38">
        <f t="shared" si="5"/>
        <v>521</v>
      </c>
      <c r="R9" s="38">
        <f t="shared" si="5"/>
        <v>521</v>
      </c>
      <c r="S9" s="38">
        <f t="shared" si="5"/>
        <v>521</v>
      </c>
      <c r="T9" s="38">
        <f t="shared" si="5"/>
        <v>521</v>
      </c>
      <c r="U9" s="38">
        <f t="shared" si="5"/>
        <v>521</v>
      </c>
      <c r="V9" s="38">
        <f t="shared" si="5"/>
        <v>521</v>
      </c>
      <c r="W9" s="38">
        <f t="shared" si="5"/>
        <v>521</v>
      </c>
      <c r="X9" s="38">
        <f t="shared" si="5"/>
        <v>521</v>
      </c>
      <c r="Y9" s="38">
        <f t="shared" si="5"/>
        <v>521</v>
      </c>
      <c r="Z9" s="38">
        <f t="shared" si="5"/>
        <v>521</v>
      </c>
      <c r="AA9" s="38">
        <f t="shared" si="5"/>
        <v>521</v>
      </c>
      <c r="AB9" s="38">
        <f t="shared" si="5"/>
        <v>521</v>
      </c>
      <c r="AC9" s="38">
        <f t="shared" si="5"/>
        <v>521</v>
      </c>
      <c r="AD9" s="38">
        <f t="shared" si="5"/>
        <v>521</v>
      </c>
      <c r="AE9" s="38">
        <f t="shared" si="5"/>
        <v>521</v>
      </c>
      <c r="AF9" s="38">
        <f t="shared" si="5"/>
        <v>521</v>
      </c>
      <c r="AG9" s="38">
        <f t="shared" si="5"/>
        <v>521</v>
      </c>
      <c r="AH9" s="38">
        <f t="shared" si="5"/>
        <v>521</v>
      </c>
      <c r="AI9" s="38">
        <f t="shared" si="5"/>
        <v>521</v>
      </c>
      <c r="AJ9" s="38">
        <f t="shared" si="5"/>
        <v>521</v>
      </c>
      <c r="AK9" s="38">
        <f t="shared" si="5"/>
        <v>521</v>
      </c>
      <c r="AL9" s="38">
        <f t="shared" si="5"/>
        <v>521</v>
      </c>
      <c r="AM9" s="38">
        <f t="shared" si="5"/>
        <v>521</v>
      </c>
      <c r="AN9" s="57"/>
    </row>
    <row r="10" spans="1:40">
      <c r="A10" s="47"/>
      <c r="B10" s="48"/>
      <c r="C10" s="50"/>
      <c r="D10" s="48"/>
      <c r="E10" s="50"/>
      <c r="F10" s="50"/>
      <c r="G10" s="50"/>
      <c r="H10" s="56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57"/>
    </row>
    <row r="11" spans="1:40">
      <c r="A11" s="47" t="s">
        <v>18</v>
      </c>
      <c r="B11" s="48" t="s">
        <v>11</v>
      </c>
      <c r="C11" s="49">
        <f>SUMIFS(未交清!Z:Z,未交清!D:D,A:A,未交清!P:P,"2月",未交清!A:A,"番锌")</f>
        <v>4585</v>
      </c>
      <c r="D11" s="48">
        <f>SUMIFS(未交清!Z:Z,未交清!D:D,A:A,未交清!P:P,"3月",未交清!A:A,"番锌")</f>
        <v>29869</v>
      </c>
      <c r="E11" s="49">
        <f>SUM(C11:D12)</f>
        <v>34454</v>
      </c>
      <c r="F11" s="49">
        <f>+E11-SUM(J12:AM12)</f>
        <v>21364</v>
      </c>
      <c r="G11" s="54">
        <f>INT(F11/27)</f>
        <v>791</v>
      </c>
      <c r="H11" s="55">
        <f t="shared" ref="H11:H13" si="6">IFERROR(1-F11/E11,"0.0%")</f>
        <v>0.37992685900040635</v>
      </c>
      <c r="I11" s="35" t="s">
        <v>15</v>
      </c>
      <c r="J11" s="38">
        <f t="shared" ref="J11:AM11" si="7">$G11</f>
        <v>791</v>
      </c>
      <c r="K11" s="38">
        <f t="shared" si="7"/>
        <v>791</v>
      </c>
      <c r="L11" s="38">
        <f t="shared" si="7"/>
        <v>791</v>
      </c>
      <c r="M11" s="38">
        <f t="shared" si="7"/>
        <v>791</v>
      </c>
      <c r="N11" s="38">
        <f t="shared" si="7"/>
        <v>791</v>
      </c>
      <c r="O11" s="38">
        <f t="shared" si="7"/>
        <v>791</v>
      </c>
      <c r="P11" s="38">
        <f t="shared" si="7"/>
        <v>791</v>
      </c>
      <c r="Q11" s="38">
        <f t="shared" si="7"/>
        <v>791</v>
      </c>
      <c r="R11" s="38">
        <f t="shared" si="7"/>
        <v>791</v>
      </c>
      <c r="S11" s="38">
        <f t="shared" si="7"/>
        <v>791</v>
      </c>
      <c r="T11" s="38">
        <f t="shared" si="7"/>
        <v>791</v>
      </c>
      <c r="U11" s="38">
        <f t="shared" si="7"/>
        <v>791</v>
      </c>
      <c r="V11" s="38">
        <f t="shared" si="7"/>
        <v>791</v>
      </c>
      <c r="W11" s="38">
        <f t="shared" si="7"/>
        <v>791</v>
      </c>
      <c r="X11" s="38">
        <f t="shared" si="7"/>
        <v>791</v>
      </c>
      <c r="Y11" s="38">
        <f t="shared" si="7"/>
        <v>791</v>
      </c>
      <c r="Z11" s="38">
        <f t="shared" si="7"/>
        <v>791</v>
      </c>
      <c r="AA11" s="38">
        <f t="shared" si="7"/>
        <v>791</v>
      </c>
      <c r="AB11" s="38">
        <f t="shared" si="7"/>
        <v>791</v>
      </c>
      <c r="AC11" s="38">
        <f t="shared" si="7"/>
        <v>791</v>
      </c>
      <c r="AD11" s="38">
        <f t="shared" si="7"/>
        <v>791</v>
      </c>
      <c r="AE11" s="38">
        <f t="shared" si="7"/>
        <v>791</v>
      </c>
      <c r="AF11" s="38">
        <f t="shared" si="7"/>
        <v>791</v>
      </c>
      <c r="AG11" s="38">
        <f t="shared" si="7"/>
        <v>791</v>
      </c>
      <c r="AH11" s="38">
        <f t="shared" si="7"/>
        <v>791</v>
      </c>
      <c r="AI11" s="38">
        <f t="shared" si="7"/>
        <v>791</v>
      </c>
      <c r="AJ11" s="38">
        <f t="shared" si="7"/>
        <v>791</v>
      </c>
      <c r="AK11" s="38">
        <f t="shared" si="7"/>
        <v>791</v>
      </c>
      <c r="AL11" s="38">
        <f t="shared" si="7"/>
        <v>791</v>
      </c>
      <c r="AM11" s="38">
        <f t="shared" si="7"/>
        <v>791</v>
      </c>
      <c r="AN11" s="57"/>
    </row>
    <row r="12" spans="1:40">
      <c r="A12" s="47"/>
      <c r="B12" s="48"/>
      <c r="C12" s="50"/>
      <c r="D12" s="48"/>
      <c r="E12" s="50"/>
      <c r="F12" s="50"/>
      <c r="G12" s="50"/>
      <c r="H12" s="56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57"/>
    </row>
    <row r="13" spans="1:40">
      <c r="A13" s="47" t="s">
        <v>19</v>
      </c>
      <c r="B13" s="48" t="s">
        <v>11</v>
      </c>
      <c r="C13" s="49">
        <f>SUMIFS(未交清!Z:Z,未交清!D:D,A:A,未交清!P:P,"2月",未交清!A:A,"番锌")</f>
        <v>0</v>
      </c>
      <c r="D13" s="48">
        <f>SUMIFS(未交清!Z:Z,未交清!D:D,A:A,未交清!P:P,"3月",未交清!A:A,"番锌")</f>
        <v>4874</v>
      </c>
      <c r="E13" s="49">
        <f>SUM(C13:D14)</f>
        <v>4874</v>
      </c>
      <c r="F13" s="49">
        <f>+E13-SUM(J14:AM14)</f>
        <v>4874</v>
      </c>
      <c r="G13" s="54">
        <f>INT(F13/27)</f>
        <v>180</v>
      </c>
      <c r="H13" s="55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57"/>
    </row>
    <row r="14" spans="1:40">
      <c r="A14" s="47"/>
      <c r="B14" s="48"/>
      <c r="C14" s="50"/>
      <c r="D14" s="48"/>
      <c r="E14" s="50"/>
      <c r="F14" s="50"/>
      <c r="G14" s="50"/>
      <c r="H14" s="56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57"/>
    </row>
    <row r="15" spans="1:40">
      <c r="A15" s="51" t="s">
        <v>20</v>
      </c>
      <c r="B15" s="48" t="s">
        <v>11</v>
      </c>
      <c r="C15" s="49">
        <f>SUMIFS(未交清!Z:Z,未交清!D:D,A:A,未交清!P:P,"2月",未交清!A:A,"番锌")</f>
        <v>580</v>
      </c>
      <c r="D15" s="48">
        <f>SUMIFS(未交清!Z:Z,未交清!D:D,A:A,未交清!P:P,"3月",未交清!A:A,"番锌")</f>
        <v>16540</v>
      </c>
      <c r="E15" s="49">
        <f>SUM(C15:D16)</f>
        <v>17120</v>
      </c>
      <c r="F15" s="49">
        <f>+E15-SUM(J16:AM16)</f>
        <v>5260</v>
      </c>
      <c r="G15" s="54">
        <f>INT(F15/27)</f>
        <v>194</v>
      </c>
      <c r="H15" s="55">
        <f>IFERROR(1-F15/E15,"0.0%")</f>
        <v>0.69275700934579443</v>
      </c>
      <c r="I15" s="35" t="s">
        <v>15</v>
      </c>
      <c r="J15" s="38">
        <f t="shared" ref="J15:AM15" si="9">$G15</f>
        <v>194</v>
      </c>
      <c r="K15" s="38">
        <f t="shared" si="9"/>
        <v>194</v>
      </c>
      <c r="L15" s="38">
        <f t="shared" si="9"/>
        <v>194</v>
      </c>
      <c r="M15" s="38">
        <f t="shared" si="9"/>
        <v>194</v>
      </c>
      <c r="N15" s="38">
        <f t="shared" si="9"/>
        <v>194</v>
      </c>
      <c r="O15" s="38">
        <f t="shared" si="9"/>
        <v>194</v>
      </c>
      <c r="P15" s="38">
        <f t="shared" si="9"/>
        <v>194</v>
      </c>
      <c r="Q15" s="38">
        <f t="shared" si="9"/>
        <v>194</v>
      </c>
      <c r="R15" s="38">
        <f t="shared" si="9"/>
        <v>194</v>
      </c>
      <c r="S15" s="38">
        <f t="shared" si="9"/>
        <v>194</v>
      </c>
      <c r="T15" s="38">
        <f t="shared" si="9"/>
        <v>194</v>
      </c>
      <c r="U15" s="38">
        <f t="shared" si="9"/>
        <v>194</v>
      </c>
      <c r="V15" s="38">
        <f t="shared" si="9"/>
        <v>194</v>
      </c>
      <c r="W15" s="38">
        <f t="shared" si="9"/>
        <v>194</v>
      </c>
      <c r="X15" s="38">
        <f t="shared" si="9"/>
        <v>194</v>
      </c>
      <c r="Y15" s="38">
        <f t="shared" si="9"/>
        <v>194</v>
      </c>
      <c r="Z15" s="38">
        <f t="shared" si="9"/>
        <v>194</v>
      </c>
      <c r="AA15" s="38">
        <f t="shared" si="9"/>
        <v>194</v>
      </c>
      <c r="AB15" s="38">
        <f t="shared" si="9"/>
        <v>194</v>
      </c>
      <c r="AC15" s="38">
        <f t="shared" si="9"/>
        <v>194</v>
      </c>
      <c r="AD15" s="38">
        <f t="shared" si="9"/>
        <v>194</v>
      </c>
      <c r="AE15" s="38">
        <f t="shared" si="9"/>
        <v>194</v>
      </c>
      <c r="AF15" s="38">
        <f t="shared" si="9"/>
        <v>194</v>
      </c>
      <c r="AG15" s="38">
        <f t="shared" si="9"/>
        <v>194</v>
      </c>
      <c r="AH15" s="38">
        <f t="shared" si="9"/>
        <v>194</v>
      </c>
      <c r="AI15" s="38">
        <f t="shared" si="9"/>
        <v>194</v>
      </c>
      <c r="AJ15" s="38">
        <f t="shared" si="9"/>
        <v>194</v>
      </c>
      <c r="AK15" s="38">
        <f t="shared" si="9"/>
        <v>194</v>
      </c>
      <c r="AL15" s="38">
        <f t="shared" si="9"/>
        <v>194</v>
      </c>
      <c r="AM15" s="38">
        <f t="shared" si="9"/>
        <v>194</v>
      </c>
      <c r="AN15" s="57"/>
    </row>
    <row r="16" spans="1:40">
      <c r="A16" s="51"/>
      <c r="B16" s="48"/>
      <c r="C16" s="50"/>
      <c r="D16" s="48"/>
      <c r="E16" s="50"/>
      <c r="F16" s="50"/>
      <c r="G16" s="50"/>
      <c r="H16" s="56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57"/>
    </row>
    <row r="17" spans="1:40" ht="14.25" customHeight="1">
      <c r="A17" s="52" t="s">
        <v>21</v>
      </c>
      <c r="B17" s="49" t="s">
        <v>11</v>
      </c>
      <c r="C17" s="49">
        <f>SUMIFS(未交清!Z:Z,未交清!D:D,A:A,未交清!P:P,"2月",未交清!A:A,"番锌")</f>
        <v>4470</v>
      </c>
      <c r="D17" s="48">
        <f>SUMIFS(未交清!Z:Z,未交清!D:D,A:A,未交清!P:P,"3月",未交清!A:A,"番锌")</f>
        <v>2500</v>
      </c>
      <c r="E17" s="49">
        <f>SUM(C17:D18)</f>
        <v>6970</v>
      </c>
      <c r="F17" s="49">
        <f>+E17-SUM(J18:AM18)</f>
        <v>6970</v>
      </c>
      <c r="G17" s="54">
        <f>INT(F17/27)</f>
        <v>258</v>
      </c>
      <c r="H17" s="55">
        <f>IFERROR(1-F17/E17,"0.0%")</f>
        <v>0</v>
      </c>
      <c r="I17" s="35" t="s">
        <v>15</v>
      </c>
      <c r="J17" s="38">
        <f t="shared" ref="J17:AM17" si="10">$G17</f>
        <v>258</v>
      </c>
      <c r="K17" s="38">
        <f t="shared" si="10"/>
        <v>258</v>
      </c>
      <c r="L17" s="38">
        <f t="shared" si="10"/>
        <v>258</v>
      </c>
      <c r="M17" s="38">
        <f t="shared" si="10"/>
        <v>258</v>
      </c>
      <c r="N17" s="38">
        <f t="shared" si="10"/>
        <v>258</v>
      </c>
      <c r="O17" s="38">
        <f t="shared" si="10"/>
        <v>258</v>
      </c>
      <c r="P17" s="38">
        <f t="shared" si="10"/>
        <v>258</v>
      </c>
      <c r="Q17" s="38">
        <f t="shared" si="10"/>
        <v>258</v>
      </c>
      <c r="R17" s="38">
        <f t="shared" si="10"/>
        <v>258</v>
      </c>
      <c r="S17" s="38">
        <f t="shared" si="10"/>
        <v>258</v>
      </c>
      <c r="T17" s="38">
        <f t="shared" si="10"/>
        <v>258</v>
      </c>
      <c r="U17" s="38">
        <f t="shared" si="10"/>
        <v>258</v>
      </c>
      <c r="V17" s="38">
        <f t="shared" si="10"/>
        <v>258</v>
      </c>
      <c r="W17" s="38">
        <f t="shared" si="10"/>
        <v>258</v>
      </c>
      <c r="X17" s="38">
        <f t="shared" si="10"/>
        <v>258</v>
      </c>
      <c r="Y17" s="38">
        <f t="shared" si="10"/>
        <v>258</v>
      </c>
      <c r="Z17" s="38">
        <f t="shared" si="10"/>
        <v>258</v>
      </c>
      <c r="AA17" s="38">
        <f t="shared" si="10"/>
        <v>258</v>
      </c>
      <c r="AB17" s="38">
        <f t="shared" si="10"/>
        <v>258</v>
      </c>
      <c r="AC17" s="38">
        <f t="shared" si="10"/>
        <v>258</v>
      </c>
      <c r="AD17" s="38">
        <f t="shared" si="10"/>
        <v>258</v>
      </c>
      <c r="AE17" s="38">
        <f t="shared" si="10"/>
        <v>258</v>
      </c>
      <c r="AF17" s="38">
        <f t="shared" si="10"/>
        <v>258</v>
      </c>
      <c r="AG17" s="38">
        <f t="shared" si="10"/>
        <v>258</v>
      </c>
      <c r="AH17" s="38">
        <f t="shared" si="10"/>
        <v>258</v>
      </c>
      <c r="AI17" s="38">
        <f t="shared" si="10"/>
        <v>258</v>
      </c>
      <c r="AJ17" s="38">
        <f t="shared" si="10"/>
        <v>258</v>
      </c>
      <c r="AK17" s="38">
        <f t="shared" si="10"/>
        <v>258</v>
      </c>
      <c r="AL17" s="38">
        <f t="shared" si="10"/>
        <v>258</v>
      </c>
      <c r="AM17" s="38">
        <f t="shared" si="10"/>
        <v>258</v>
      </c>
      <c r="AN17" s="57"/>
    </row>
    <row r="18" spans="1:40">
      <c r="A18" s="53"/>
      <c r="B18" s="50"/>
      <c r="C18" s="50"/>
      <c r="D18" s="48"/>
      <c r="E18" s="50"/>
      <c r="F18" s="50"/>
      <c r="G18" s="50"/>
      <c r="H18" s="56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57"/>
    </row>
    <row r="19" spans="1:40">
      <c r="A19" s="51" t="s">
        <v>22</v>
      </c>
      <c r="B19" s="48" t="s">
        <v>11</v>
      </c>
      <c r="C19" s="49">
        <f>SUM(C3:C18)</f>
        <v>37304</v>
      </c>
      <c r="D19" s="49">
        <f>SUM(D3:D18)</f>
        <v>95934</v>
      </c>
      <c r="E19" s="49">
        <f>SUM(E3:E18)</f>
        <v>133238</v>
      </c>
      <c r="F19" s="49">
        <f>SUM(F3:F18)</f>
        <v>84928</v>
      </c>
      <c r="G19" s="54">
        <f>SUM(G3:G18)</f>
        <v>3142</v>
      </c>
      <c r="H19" s="55">
        <f>IFERROR(1-F19/E19,"")</f>
        <v>0.36258424773713205</v>
      </c>
      <c r="I19" s="35" t="s">
        <v>15</v>
      </c>
      <c r="J19" s="38">
        <f t="shared" ref="J19:AM19" si="11">SUMIFS(J3:J18,$I$3:$I$18,$I$19)</f>
        <v>3142</v>
      </c>
      <c r="K19" s="38">
        <f t="shared" si="11"/>
        <v>3142</v>
      </c>
      <c r="L19" s="38">
        <f t="shared" si="11"/>
        <v>3142</v>
      </c>
      <c r="M19" s="38">
        <f t="shared" si="11"/>
        <v>3142</v>
      </c>
      <c r="N19" s="38">
        <f t="shared" si="11"/>
        <v>3142</v>
      </c>
      <c r="O19" s="38">
        <f t="shared" si="11"/>
        <v>3142</v>
      </c>
      <c r="P19" s="38">
        <f t="shared" si="11"/>
        <v>3142</v>
      </c>
      <c r="Q19" s="38">
        <f t="shared" si="11"/>
        <v>3142</v>
      </c>
      <c r="R19" s="38">
        <f t="shared" si="11"/>
        <v>3142</v>
      </c>
      <c r="S19" s="38">
        <f t="shared" si="11"/>
        <v>3142</v>
      </c>
      <c r="T19" s="38">
        <f t="shared" si="11"/>
        <v>3142</v>
      </c>
      <c r="U19" s="38">
        <f t="shared" si="11"/>
        <v>3142</v>
      </c>
      <c r="V19" s="38">
        <f t="shared" si="11"/>
        <v>3142</v>
      </c>
      <c r="W19" s="38">
        <f t="shared" si="11"/>
        <v>3142</v>
      </c>
      <c r="X19" s="38">
        <f t="shared" si="11"/>
        <v>3142</v>
      </c>
      <c r="Y19" s="38">
        <f t="shared" si="11"/>
        <v>3142</v>
      </c>
      <c r="Z19" s="38">
        <f t="shared" si="11"/>
        <v>3142</v>
      </c>
      <c r="AA19" s="38">
        <f t="shared" si="11"/>
        <v>3142</v>
      </c>
      <c r="AB19" s="38">
        <f t="shared" si="11"/>
        <v>3142</v>
      </c>
      <c r="AC19" s="38">
        <f t="shared" si="11"/>
        <v>3142</v>
      </c>
      <c r="AD19" s="38">
        <f t="shared" si="11"/>
        <v>3142</v>
      </c>
      <c r="AE19" s="38">
        <f t="shared" si="11"/>
        <v>3142</v>
      </c>
      <c r="AF19" s="38">
        <f t="shared" si="11"/>
        <v>3142</v>
      </c>
      <c r="AG19" s="38">
        <f t="shared" si="11"/>
        <v>3142</v>
      </c>
      <c r="AH19" s="38">
        <f t="shared" si="11"/>
        <v>3142</v>
      </c>
      <c r="AI19" s="38">
        <f t="shared" si="11"/>
        <v>3142</v>
      </c>
      <c r="AJ19" s="38">
        <f t="shared" si="11"/>
        <v>3142</v>
      </c>
      <c r="AK19" s="38">
        <f t="shared" si="11"/>
        <v>3142</v>
      </c>
      <c r="AL19" s="38">
        <f t="shared" si="11"/>
        <v>3142</v>
      </c>
      <c r="AM19" s="38">
        <f t="shared" si="11"/>
        <v>3142</v>
      </c>
      <c r="AN19" s="57"/>
    </row>
    <row r="20" spans="1:40">
      <c r="A20" s="51"/>
      <c r="B20" s="48"/>
      <c r="C20" s="50"/>
      <c r="D20" s="50"/>
      <c r="E20" s="50"/>
      <c r="F20" s="50"/>
      <c r="G20" s="50"/>
      <c r="H20" s="56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0</v>
      </c>
      <c r="Q20" s="40">
        <f t="shared" si="12"/>
        <v>0</v>
      </c>
      <c r="R20" s="40">
        <f t="shared" si="12"/>
        <v>0</v>
      </c>
      <c r="S20" s="40">
        <f t="shared" si="12"/>
        <v>0</v>
      </c>
      <c r="T20" s="40">
        <f t="shared" si="12"/>
        <v>0</v>
      </c>
      <c r="U20" s="40">
        <f t="shared" si="12"/>
        <v>0</v>
      </c>
      <c r="V20" s="40">
        <f t="shared" si="12"/>
        <v>0</v>
      </c>
      <c r="W20" s="40">
        <f t="shared" si="12"/>
        <v>0</v>
      </c>
      <c r="X20" s="40">
        <f t="shared" si="12"/>
        <v>0</v>
      </c>
      <c r="Y20" s="40">
        <f t="shared" si="12"/>
        <v>0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57"/>
    </row>
    <row r="21" spans="1:40">
      <c r="W21" s="4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3:F14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2022-03-06T12:50:39Z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