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L13" i="3"/>
  <c r="AH13" i="3"/>
  <c r="Z13" i="3"/>
  <c r="V13" i="3"/>
  <c r="R13" i="3"/>
  <c r="J13" i="3"/>
  <c r="AJ13" i="3"/>
  <c r="AE13" i="3"/>
  <c r="T13" i="3"/>
  <c r="O13" i="3"/>
  <c r="AI13" i="3"/>
  <c r="X13" i="3"/>
  <c r="S13" i="3"/>
  <c r="M13" i="3"/>
  <c r="AG13" i="3"/>
  <c r="AB13" i="3"/>
  <c r="W13" i="3"/>
  <c r="L13" i="3"/>
  <c r="AK13" i="3"/>
  <c r="AF13" i="3"/>
  <c r="U13" i="3"/>
  <c r="P13" i="3"/>
  <c r="K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15" i="3"/>
  <c r="AH15" i="3"/>
  <c r="V15" i="3"/>
  <c r="R15" i="3"/>
  <c r="J15" i="3"/>
  <c r="AF15" i="3"/>
  <c r="U15" i="3"/>
  <c r="P15" i="3"/>
  <c r="AE15" i="3"/>
  <c r="Y15" i="3"/>
  <c r="T15" i="3"/>
  <c r="AC15" i="3"/>
  <c r="X15" i="3"/>
  <c r="M15" i="3"/>
  <c r="AG15" i="3"/>
  <c r="W15" i="3"/>
  <c r="Q15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AL9" i="3"/>
  <c r="Z9" i="3"/>
  <c r="V9" i="3"/>
  <c r="AM9" i="3"/>
  <c r="W9" i="3"/>
  <c r="Q9" i="3"/>
  <c r="AF9" i="3"/>
  <c r="AA9" i="3"/>
  <c r="P9" i="3"/>
  <c r="AJ9" i="3"/>
  <c r="Y9" i="3"/>
  <c r="T9" i="3"/>
  <c r="AC9" i="3"/>
  <c r="X9" i="3"/>
  <c r="S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L15" i="3" l="1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L19" i="3" s="1"/>
  <c r="AH11" i="3"/>
  <c r="AH19" i="3" s="1"/>
  <c r="AD11" i="3"/>
  <c r="Z11" i="3"/>
  <c r="Z19" i="3" s="1"/>
  <c r="V11" i="3"/>
  <c r="V19" i="3" s="1"/>
  <c r="R11" i="3"/>
  <c r="N11" i="3"/>
  <c r="J11" i="3"/>
  <c r="AI11" i="3"/>
  <c r="AI19" i="3" s="1"/>
  <c r="AC11" i="3"/>
  <c r="X11" i="3"/>
  <c r="X19" i="3" s="1"/>
  <c r="S11" i="3"/>
  <c r="S19" i="3" s="1"/>
  <c r="M11" i="3"/>
  <c r="AM11" i="3"/>
  <c r="AM19" i="3" s="1"/>
  <c r="AG11" i="3"/>
  <c r="AB11" i="3"/>
  <c r="AB19" i="3" s="1"/>
  <c r="W11" i="3"/>
  <c r="W19" i="3" s="1"/>
  <c r="Q11" i="3"/>
  <c r="Q19" i="3" s="1"/>
  <c r="L11" i="3"/>
  <c r="AK11" i="3"/>
  <c r="AK19" i="3" s="1"/>
  <c r="AF11" i="3"/>
  <c r="AF19" i="3" s="1"/>
  <c r="AA11" i="3"/>
  <c r="AA19" i="3" s="1"/>
  <c r="U11" i="3"/>
  <c r="P11" i="3"/>
  <c r="P19" i="3" s="1"/>
  <c r="K11" i="3"/>
  <c r="K19" i="3" s="1"/>
  <c r="AJ11" i="3"/>
  <c r="AE11" i="3"/>
  <c r="Y11" i="3"/>
  <c r="Y19" i="3" s="1"/>
  <c r="T11" i="3"/>
  <c r="T19" i="3" s="1"/>
  <c r="O11" i="3"/>
  <c r="AJ19" i="3" l="1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<sst xmlns="http://schemas.openxmlformats.org/spreadsheetml/2006/main" count="12033" uniqueCount="260">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</sst>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J24" sqref="J24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0" t="s">
        <v>0</v>
      </c>
      <c r="B1" s="41"/>
      <c r="C1" s="41"/>
      <c r="D1" s="41"/>
      <c r="E1" s="41"/>
      <c r="F1" s="41"/>
      <c r="G1" s="41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6" t="s">
        <v>11</v>
      </c>
      <c r="B3" s="35" t="s">
        <v>12</v>
      </c>
      <c r="C3" s="32">
        <f>SUMIFS(未交清!Z:Z,未交清!D:D,A:A,未交清!P:P,"2月",未交清!A:A,"番锌")</f>
        <v>0</v>
      </c>
      <c r="D3" s="35">
        <f>SUMIFS(未交清!Z:Z,未交清!D:D,A:A,未交清!P:P,"3月",未交清!A:A,"番锌")</f>
        <v>0</v>
      </c>
      <c r="E3" s="32">
        <f>SUM(C3:D4)</f>
        <v>0</v>
      </c>
      <c r="F3" s="32">
        <f>+E3-SUM(J4:AM4)</f>
        <v>0</v>
      </c>
      <c r="G3" s="34">
        <f>INT(F3/27)</f>
        <v>0</v>
      </c>
      <c r="H3" s="29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31"/>
    </row>
    <row r="4" spans="1:40" hidden="1">
      <c r="A4" s="36"/>
      <c r="B4" s="35"/>
      <c r="C4" s="33"/>
      <c r="D4" s="35"/>
      <c r="E4" s="33"/>
      <c r="F4" s="33"/>
      <c r="G4" s="33"/>
      <c r="H4" s="3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31"/>
    </row>
    <row r="5" spans="1:40">
      <c r="A5" s="36" t="s">
        <v>15</v>
      </c>
      <c r="B5" s="35" t="s">
        <v>12</v>
      </c>
      <c r="C5" s="32">
        <f>SUMIFS(未交清!Z:Z,未交清!D:D,A:A,未交清!P:P,"3月",未交清!A:A,"番锌")</f>
        <v>21876</v>
      </c>
      <c r="D5" s="35">
        <f>SUMIFS(未交清!Z:Z,未交清!D:D,A:A,未交清!P:P,"4月",未交清!A:A,"番锌")</f>
        <v>61258</v>
      </c>
      <c r="E5" s="32">
        <f>SUM(C5:D6)</f>
        <v>83134</v>
      </c>
      <c r="F5" s="32">
        <f>+E5-SUM(J6:AM6)</f>
        <v>83134</v>
      </c>
      <c r="G5" s="34">
        <f>INT(F5/27)</f>
        <v>3079</v>
      </c>
      <c r="H5" s="29">
        <f>IFERROR(1-F5/E5,"0.0%")</f>
        <v>0</v>
      </c>
      <c r="I5" s="21" t="s">
        <v>16</v>
      </c>
      <c r="J5" s="24">
        <f t="shared" ref="J5:AM5" si="3">$G5</f>
        <v>3079</v>
      </c>
      <c r="K5" s="24">
        <f t="shared" si="3"/>
        <v>3079</v>
      </c>
      <c r="L5" s="24">
        <f t="shared" si="3"/>
        <v>3079</v>
      </c>
      <c r="M5" s="24">
        <f t="shared" si="3"/>
        <v>3079</v>
      </c>
      <c r="N5" s="24">
        <f t="shared" si="3"/>
        <v>3079</v>
      </c>
      <c r="O5" s="24">
        <f t="shared" si="3"/>
        <v>3079</v>
      </c>
      <c r="P5" s="24">
        <f t="shared" si="3"/>
        <v>3079</v>
      </c>
      <c r="Q5" s="24">
        <f t="shared" si="3"/>
        <v>3079</v>
      </c>
      <c r="R5" s="24">
        <f t="shared" si="3"/>
        <v>3079</v>
      </c>
      <c r="S5" s="24">
        <f t="shared" si="3"/>
        <v>3079</v>
      </c>
      <c r="T5" s="24">
        <f t="shared" si="3"/>
        <v>3079</v>
      </c>
      <c r="U5" s="24">
        <f t="shared" si="3"/>
        <v>3079</v>
      </c>
      <c r="V5" s="24">
        <f t="shared" si="3"/>
        <v>3079</v>
      </c>
      <c r="W5" s="24">
        <f t="shared" si="3"/>
        <v>3079</v>
      </c>
      <c r="X5" s="24">
        <f t="shared" si="3"/>
        <v>3079</v>
      </c>
      <c r="Y5" s="24">
        <f t="shared" si="3"/>
        <v>3079</v>
      </c>
      <c r="Z5" s="24">
        <f t="shared" si="3"/>
        <v>3079</v>
      </c>
      <c r="AA5" s="24">
        <f t="shared" si="3"/>
        <v>3079</v>
      </c>
      <c r="AB5" s="24">
        <f t="shared" si="3"/>
        <v>3079</v>
      </c>
      <c r="AC5" s="24">
        <f t="shared" si="3"/>
        <v>3079</v>
      </c>
      <c r="AD5" s="24">
        <f t="shared" si="3"/>
        <v>3079</v>
      </c>
      <c r="AE5" s="24">
        <f t="shared" si="3"/>
        <v>3079</v>
      </c>
      <c r="AF5" s="24">
        <f t="shared" si="3"/>
        <v>3079</v>
      </c>
      <c r="AG5" s="24">
        <f t="shared" si="3"/>
        <v>3079</v>
      </c>
      <c r="AH5" s="24">
        <f t="shared" si="3"/>
        <v>3079</v>
      </c>
      <c r="AI5" s="24">
        <f t="shared" si="3"/>
        <v>3079</v>
      </c>
      <c r="AJ5" s="24">
        <f t="shared" si="3"/>
        <v>3079</v>
      </c>
      <c r="AK5" s="24">
        <f t="shared" si="3"/>
        <v>3079</v>
      </c>
      <c r="AL5" s="24">
        <f t="shared" si="3"/>
        <v>3079</v>
      </c>
      <c r="AM5" s="24">
        <f t="shared" si="3"/>
        <v>3079</v>
      </c>
      <c r="AN5" s="31"/>
    </row>
    <row r="6" spans="1:40">
      <c r="A6" s="36"/>
      <c r="B6" s="35"/>
      <c r="C6" s="33"/>
      <c r="D6" s="35"/>
      <c r="E6" s="33"/>
      <c r="F6" s="33"/>
      <c r="G6" s="33"/>
      <c r="H6" s="30"/>
      <c r="I6" s="21" t="s">
        <v>14</v>
      </c>
      <c r="J6" s="26">
        <v>0</v>
      </c>
      <c r="K6" s="26"/>
      <c r="L6" s="26"/>
      <c r="M6" s="26"/>
      <c r="N6" s="25" t="s">
        <v>17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31"/>
    </row>
    <row r="7" spans="1:40">
      <c r="A7" s="36" t="s">
        <v>18</v>
      </c>
      <c r="B7" s="35" t="s">
        <v>12</v>
      </c>
      <c r="C7" s="32">
        <f>SUMIFS(未交清!Z:Z,未交清!D:D,A:A,未交清!P:P,"3月",未交清!A:A,"番锌")</f>
        <v>17496</v>
      </c>
      <c r="D7" s="35">
        <f>SUMIFS(未交清!Z:Z,未交清!D:D,A:A,未交清!P:P,"4月",未交清!A:A,"番锌")</f>
        <v>45360</v>
      </c>
      <c r="E7" s="32">
        <f>SUM(C7:D8)</f>
        <v>62856</v>
      </c>
      <c r="F7" s="32">
        <f>+E7-SUM(J8:AM8)</f>
        <v>62856</v>
      </c>
      <c r="G7" s="34">
        <f>INT(F7/27)</f>
        <v>2328</v>
      </c>
      <c r="H7" s="29">
        <f>IFERROR(1-F7/E7,"0.0%")</f>
        <v>0</v>
      </c>
      <c r="I7" s="21" t="s">
        <v>16</v>
      </c>
      <c r="J7" s="24">
        <f t="shared" ref="J7:AM7" si="4">$G7</f>
        <v>2328</v>
      </c>
      <c r="K7" s="24">
        <f t="shared" si="4"/>
        <v>2328</v>
      </c>
      <c r="L7" s="24">
        <f t="shared" si="4"/>
        <v>2328</v>
      </c>
      <c r="M7" s="24">
        <f t="shared" si="4"/>
        <v>2328</v>
      </c>
      <c r="N7" s="24">
        <f t="shared" si="4"/>
        <v>2328</v>
      </c>
      <c r="O7" s="24">
        <f t="shared" si="4"/>
        <v>2328</v>
      </c>
      <c r="P7" s="24">
        <f t="shared" si="4"/>
        <v>2328</v>
      </c>
      <c r="Q7" s="24">
        <f t="shared" si="4"/>
        <v>2328</v>
      </c>
      <c r="R7" s="24">
        <f t="shared" si="4"/>
        <v>2328</v>
      </c>
      <c r="S7" s="24">
        <f t="shared" si="4"/>
        <v>2328</v>
      </c>
      <c r="T7" s="24">
        <f t="shared" si="4"/>
        <v>2328</v>
      </c>
      <c r="U7" s="24">
        <f t="shared" si="4"/>
        <v>2328</v>
      </c>
      <c r="V7" s="24">
        <f t="shared" si="4"/>
        <v>2328</v>
      </c>
      <c r="W7" s="24">
        <f t="shared" si="4"/>
        <v>2328</v>
      </c>
      <c r="X7" s="24">
        <f t="shared" si="4"/>
        <v>2328</v>
      </c>
      <c r="Y7" s="24">
        <f t="shared" si="4"/>
        <v>2328</v>
      </c>
      <c r="Z7" s="24">
        <f t="shared" si="4"/>
        <v>2328</v>
      </c>
      <c r="AA7" s="24">
        <f t="shared" si="4"/>
        <v>2328</v>
      </c>
      <c r="AB7" s="24">
        <f t="shared" si="4"/>
        <v>2328</v>
      </c>
      <c r="AC7" s="24">
        <f t="shared" si="4"/>
        <v>2328</v>
      </c>
      <c r="AD7" s="24">
        <f t="shared" si="4"/>
        <v>2328</v>
      </c>
      <c r="AE7" s="24">
        <f t="shared" si="4"/>
        <v>2328</v>
      </c>
      <c r="AF7" s="24">
        <f t="shared" si="4"/>
        <v>2328</v>
      </c>
      <c r="AG7" s="24">
        <f t="shared" si="4"/>
        <v>2328</v>
      </c>
      <c r="AH7" s="24">
        <f t="shared" si="4"/>
        <v>2328</v>
      </c>
      <c r="AI7" s="24">
        <f t="shared" si="4"/>
        <v>2328</v>
      </c>
      <c r="AJ7" s="24">
        <f t="shared" si="4"/>
        <v>2328</v>
      </c>
      <c r="AK7" s="24">
        <f t="shared" si="4"/>
        <v>2328</v>
      </c>
      <c r="AL7" s="24">
        <f t="shared" si="4"/>
        <v>2328</v>
      </c>
      <c r="AM7" s="24">
        <f t="shared" si="4"/>
        <v>2328</v>
      </c>
      <c r="AN7" s="31"/>
    </row>
    <row r="8" spans="1:40">
      <c r="A8" s="36"/>
      <c r="B8" s="35"/>
      <c r="C8" s="33"/>
      <c r="D8" s="35"/>
      <c r="E8" s="33"/>
      <c r="F8" s="33"/>
      <c r="G8" s="33"/>
      <c r="H8" s="30"/>
      <c r="I8" s="21" t="s">
        <v>14</v>
      </c>
      <c r="J8" s="26">
        <v>0</v>
      </c>
      <c r="K8" s="26"/>
      <c r="L8" s="26"/>
      <c r="M8" s="26"/>
      <c r="N8" s="25" t="s">
        <v>17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31"/>
    </row>
    <row r="9" spans="1:40">
      <c r="A9" s="36" t="s">
        <v>19</v>
      </c>
      <c r="B9" s="35" t="s">
        <v>12</v>
      </c>
      <c r="C9" s="32">
        <f>SUMIFS(未交清!Z:Z,未交清!D:D,A:A,未交清!P:P,"3月",未交清!A:A,"番锌")</f>
        <v>11023</v>
      </c>
      <c r="D9" s="35">
        <f>SUMIFS(未交清!Z:Z,未交清!D:D,A:A,未交清!P:P,"4月",未交清!A:A,"番锌")</f>
        <v>2450</v>
      </c>
      <c r="E9" s="32">
        <f>SUM(C9:D10)</f>
        <v>13473</v>
      </c>
      <c r="F9" s="32">
        <f>+E9-SUM(J10:AM10)</f>
        <v>13473</v>
      </c>
      <c r="G9" s="34">
        <f>INT(F9/27)</f>
        <v>499</v>
      </c>
      <c r="H9" s="29">
        <f>IFERROR(1-F9/E9,"0.0%")</f>
        <v>0</v>
      </c>
      <c r="I9" s="21" t="s">
        <v>16</v>
      </c>
      <c r="J9" s="24">
        <f t="shared" ref="J9:AM9" si="5">$G9</f>
        <v>499</v>
      </c>
      <c r="K9" s="24">
        <f t="shared" si="5"/>
        <v>499</v>
      </c>
      <c r="L9" s="24">
        <f t="shared" si="5"/>
        <v>499</v>
      </c>
      <c r="M9" s="24">
        <f t="shared" si="5"/>
        <v>499</v>
      </c>
      <c r="N9" s="24">
        <f t="shared" si="5"/>
        <v>499</v>
      </c>
      <c r="O9" s="24">
        <f t="shared" si="5"/>
        <v>499</v>
      </c>
      <c r="P9" s="24">
        <f t="shared" si="5"/>
        <v>499</v>
      </c>
      <c r="Q9" s="24">
        <f t="shared" si="5"/>
        <v>499</v>
      </c>
      <c r="R9" s="24">
        <f t="shared" si="5"/>
        <v>499</v>
      </c>
      <c r="S9" s="24">
        <f t="shared" si="5"/>
        <v>499</v>
      </c>
      <c r="T9" s="24">
        <f t="shared" si="5"/>
        <v>499</v>
      </c>
      <c r="U9" s="24">
        <f t="shared" si="5"/>
        <v>499</v>
      </c>
      <c r="V9" s="24">
        <f t="shared" si="5"/>
        <v>499</v>
      </c>
      <c r="W9" s="24">
        <f t="shared" si="5"/>
        <v>499</v>
      </c>
      <c r="X9" s="24">
        <f t="shared" si="5"/>
        <v>499</v>
      </c>
      <c r="Y9" s="24">
        <f t="shared" si="5"/>
        <v>499</v>
      </c>
      <c r="Z9" s="24">
        <f t="shared" si="5"/>
        <v>499</v>
      </c>
      <c r="AA9" s="24">
        <f t="shared" si="5"/>
        <v>499</v>
      </c>
      <c r="AB9" s="24">
        <f t="shared" si="5"/>
        <v>499</v>
      </c>
      <c r="AC9" s="24">
        <f t="shared" si="5"/>
        <v>499</v>
      </c>
      <c r="AD9" s="24">
        <f t="shared" si="5"/>
        <v>499</v>
      </c>
      <c r="AE9" s="24">
        <f t="shared" si="5"/>
        <v>499</v>
      </c>
      <c r="AF9" s="24">
        <f t="shared" si="5"/>
        <v>499</v>
      </c>
      <c r="AG9" s="24">
        <f t="shared" si="5"/>
        <v>499</v>
      </c>
      <c r="AH9" s="24">
        <f t="shared" si="5"/>
        <v>499</v>
      </c>
      <c r="AI9" s="24">
        <f t="shared" si="5"/>
        <v>499</v>
      </c>
      <c r="AJ9" s="24">
        <f t="shared" si="5"/>
        <v>499</v>
      </c>
      <c r="AK9" s="24">
        <f t="shared" si="5"/>
        <v>499</v>
      </c>
      <c r="AL9" s="24">
        <f t="shared" si="5"/>
        <v>499</v>
      </c>
      <c r="AM9" s="24">
        <f t="shared" si="5"/>
        <v>499</v>
      </c>
      <c r="AN9" s="31"/>
    </row>
    <row r="10" spans="1:40">
      <c r="A10" s="36"/>
      <c r="B10" s="35"/>
      <c r="C10" s="33"/>
      <c r="D10" s="35"/>
      <c r="E10" s="33"/>
      <c r="F10" s="33"/>
      <c r="G10" s="33"/>
      <c r="H10" s="30"/>
      <c r="I10" s="21" t="s">
        <v>14</v>
      </c>
      <c r="J10" s="26">
        <v>0</v>
      </c>
      <c r="K10" s="26"/>
      <c r="L10" s="26"/>
      <c r="M10" s="26"/>
      <c r="N10" s="25" t="s">
        <v>17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31"/>
    </row>
    <row r="11" spans="1:40">
      <c r="A11" s="36" t="s">
        <v>20</v>
      </c>
      <c r="B11" s="35" t="s">
        <v>12</v>
      </c>
      <c r="C11" s="32">
        <f>SUMIFS(未交清!Z:Z,未交清!D:D,A:A,未交清!P:P,"3月",未交清!A:A,"番锌")</f>
        <v>15053</v>
      </c>
      <c r="D11" s="35">
        <f>SUMIFS(未交清!Z:Z,未交清!D:D,A:A,未交清!P:P,"4月",未交清!A:A,"番锌")</f>
        <v>90725</v>
      </c>
      <c r="E11" s="32">
        <f>SUM(C11:D12)</f>
        <v>105778</v>
      </c>
      <c r="F11" s="32">
        <f>+E11-SUM(J12:AM12)</f>
        <v>97870</v>
      </c>
      <c r="G11" s="34">
        <f>INT(F11/27)</f>
        <v>3624</v>
      </c>
      <c r="H11" s="29">
        <f t="shared" ref="H11:H13" si="6">IFERROR(1-F11/E11,"0.0%")</f>
        <v>7.476034714212787E-2</v>
      </c>
      <c r="I11" s="21" t="s">
        <v>16</v>
      </c>
      <c r="J11" s="24">
        <f t="shared" ref="J11:AM11" si="7">$G11</f>
        <v>3624</v>
      </c>
      <c r="K11" s="24">
        <f t="shared" si="7"/>
        <v>3624</v>
      </c>
      <c r="L11" s="24">
        <f t="shared" si="7"/>
        <v>3624</v>
      </c>
      <c r="M11" s="24">
        <f t="shared" si="7"/>
        <v>3624</v>
      </c>
      <c r="N11" s="24">
        <f t="shared" si="7"/>
        <v>3624</v>
      </c>
      <c r="O11" s="24">
        <f t="shared" si="7"/>
        <v>3624</v>
      </c>
      <c r="P11" s="24">
        <f t="shared" si="7"/>
        <v>3624</v>
      </c>
      <c r="Q11" s="24">
        <f t="shared" si="7"/>
        <v>3624</v>
      </c>
      <c r="R11" s="24">
        <f t="shared" si="7"/>
        <v>3624</v>
      </c>
      <c r="S11" s="24">
        <f t="shared" si="7"/>
        <v>3624</v>
      </c>
      <c r="T11" s="24">
        <f t="shared" si="7"/>
        <v>3624</v>
      </c>
      <c r="U11" s="24">
        <f t="shared" si="7"/>
        <v>3624</v>
      </c>
      <c r="V11" s="24">
        <f t="shared" si="7"/>
        <v>3624</v>
      </c>
      <c r="W11" s="24">
        <f t="shared" si="7"/>
        <v>3624</v>
      </c>
      <c r="X11" s="24">
        <f t="shared" si="7"/>
        <v>3624</v>
      </c>
      <c r="Y11" s="24">
        <f t="shared" si="7"/>
        <v>3624</v>
      </c>
      <c r="Z11" s="24">
        <f t="shared" si="7"/>
        <v>3624</v>
      </c>
      <c r="AA11" s="24">
        <f t="shared" si="7"/>
        <v>3624</v>
      </c>
      <c r="AB11" s="24">
        <f t="shared" si="7"/>
        <v>3624</v>
      </c>
      <c r="AC11" s="24">
        <f t="shared" si="7"/>
        <v>3624</v>
      </c>
      <c r="AD11" s="24">
        <f t="shared" si="7"/>
        <v>3624</v>
      </c>
      <c r="AE11" s="24">
        <f t="shared" si="7"/>
        <v>3624</v>
      </c>
      <c r="AF11" s="24">
        <f t="shared" si="7"/>
        <v>3624</v>
      </c>
      <c r="AG11" s="24">
        <f t="shared" si="7"/>
        <v>3624</v>
      </c>
      <c r="AH11" s="24">
        <f t="shared" si="7"/>
        <v>3624</v>
      </c>
      <c r="AI11" s="24">
        <f t="shared" si="7"/>
        <v>3624</v>
      </c>
      <c r="AJ11" s="24">
        <f t="shared" si="7"/>
        <v>3624</v>
      </c>
      <c r="AK11" s="24">
        <f t="shared" si="7"/>
        <v>3624</v>
      </c>
      <c r="AL11" s="24">
        <f t="shared" si="7"/>
        <v>3624</v>
      </c>
      <c r="AM11" s="24">
        <f t="shared" si="7"/>
        <v>3624</v>
      </c>
      <c r="AN11" s="31"/>
    </row>
    <row r="12" spans="1:40">
      <c r="A12" s="36"/>
      <c r="B12" s="35"/>
      <c r="C12" s="33"/>
      <c r="D12" s="35"/>
      <c r="E12" s="33"/>
      <c r="F12" s="33"/>
      <c r="G12" s="33"/>
      <c r="H12" s="30"/>
      <c r="I12" s="21" t="s">
        <v>14</v>
      </c>
      <c r="J12" s="26">
        <v>7908</v>
      </c>
      <c r="K12" s="26"/>
      <c r="L12" s="26"/>
      <c r="M12" s="26"/>
      <c r="N12" s="25" t="s">
        <v>17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31"/>
    </row>
    <row r="13" spans="1:40">
      <c r="A13" s="36" t="s">
        <v>21</v>
      </c>
      <c r="B13" s="35" t="s">
        <v>12</v>
      </c>
      <c r="C13" s="32">
        <f>SUMIFS(未交清!Z:Z,未交清!D:D,A:A,未交清!P:P,"3月",未交清!A:A,"番锌")</f>
        <v>0</v>
      </c>
      <c r="D13" s="35">
        <f>SUMIFS(未交清!Z:Z,未交清!D:D,A:A,未交清!P:P,"4月",未交清!A:A,"番锌")</f>
        <v>18950</v>
      </c>
      <c r="E13" s="32">
        <f>SUM(C13:D14)</f>
        <v>18950</v>
      </c>
      <c r="F13" s="32">
        <f>+E13-SUM(J14:AM14)</f>
        <v>18950</v>
      </c>
      <c r="G13" s="34">
        <f>INT(F13/27)</f>
        <v>701</v>
      </c>
      <c r="H13" s="29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31"/>
    </row>
    <row r="14" spans="1:40">
      <c r="A14" s="36"/>
      <c r="B14" s="35"/>
      <c r="C14" s="33"/>
      <c r="D14" s="35"/>
      <c r="E14" s="33"/>
      <c r="F14" s="33"/>
      <c r="G14" s="33"/>
      <c r="H14" s="30"/>
      <c r="I14" s="21" t="s">
        <v>14</v>
      </c>
      <c r="J14" s="26">
        <v>0</v>
      </c>
      <c r="K14" s="26"/>
      <c r="L14" s="26"/>
      <c r="M14" s="26"/>
      <c r="N14" s="25" t="s">
        <v>17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31"/>
    </row>
    <row r="15" spans="1:40">
      <c r="A15" s="37" t="s">
        <v>22</v>
      </c>
      <c r="B15" s="35" t="s">
        <v>12</v>
      </c>
      <c r="C15" s="32">
        <f>SUMIFS(未交清!Z:Z,未交清!D:D,A:A,未交清!P:P,"3月",未交清!A:A,"番锌")</f>
        <v>11910</v>
      </c>
      <c r="D15" s="35">
        <f>SUMIFS(未交清!Z:Z,未交清!D:D,A:A,未交清!P:P,"4月",未交清!A:A,"番锌")</f>
        <v>26680</v>
      </c>
      <c r="E15" s="32">
        <f>SUM(C15:D16)</f>
        <v>38590</v>
      </c>
      <c r="F15" s="32">
        <f>+E15-SUM(J16:AM16)</f>
        <v>38590</v>
      </c>
      <c r="G15" s="34">
        <f>INT(F15/27)</f>
        <v>1429</v>
      </c>
      <c r="H15" s="29">
        <f>IFERROR(1-F15/E15,"0.0%")</f>
        <v>0</v>
      </c>
      <c r="I15" s="21" t="s">
        <v>16</v>
      </c>
      <c r="J15" s="24">
        <f t="shared" ref="J15:AM15" si="9">$G15</f>
        <v>1429</v>
      </c>
      <c r="K15" s="24">
        <f t="shared" si="9"/>
        <v>1429</v>
      </c>
      <c r="L15" s="24">
        <f t="shared" si="9"/>
        <v>1429</v>
      </c>
      <c r="M15" s="24">
        <f t="shared" si="9"/>
        <v>1429</v>
      </c>
      <c r="N15" s="24">
        <f t="shared" si="9"/>
        <v>1429</v>
      </c>
      <c r="O15" s="24">
        <f t="shared" si="9"/>
        <v>1429</v>
      </c>
      <c r="P15" s="24">
        <f t="shared" si="9"/>
        <v>1429</v>
      </c>
      <c r="Q15" s="24">
        <f t="shared" si="9"/>
        <v>1429</v>
      </c>
      <c r="R15" s="24">
        <f t="shared" si="9"/>
        <v>1429</v>
      </c>
      <c r="S15" s="24">
        <f t="shared" si="9"/>
        <v>1429</v>
      </c>
      <c r="T15" s="24">
        <f t="shared" si="9"/>
        <v>1429</v>
      </c>
      <c r="U15" s="24">
        <f t="shared" si="9"/>
        <v>1429</v>
      </c>
      <c r="V15" s="24">
        <f t="shared" si="9"/>
        <v>1429</v>
      </c>
      <c r="W15" s="24">
        <f t="shared" si="9"/>
        <v>1429</v>
      </c>
      <c r="X15" s="24">
        <f t="shared" si="9"/>
        <v>1429</v>
      </c>
      <c r="Y15" s="24">
        <f t="shared" si="9"/>
        <v>1429</v>
      </c>
      <c r="Z15" s="24">
        <f t="shared" si="9"/>
        <v>1429</v>
      </c>
      <c r="AA15" s="24">
        <f t="shared" si="9"/>
        <v>1429</v>
      </c>
      <c r="AB15" s="24">
        <f t="shared" si="9"/>
        <v>1429</v>
      </c>
      <c r="AC15" s="24">
        <f t="shared" si="9"/>
        <v>1429</v>
      </c>
      <c r="AD15" s="24">
        <f t="shared" si="9"/>
        <v>1429</v>
      </c>
      <c r="AE15" s="24">
        <f t="shared" si="9"/>
        <v>1429</v>
      </c>
      <c r="AF15" s="24">
        <f t="shared" si="9"/>
        <v>1429</v>
      </c>
      <c r="AG15" s="24">
        <f t="shared" si="9"/>
        <v>1429</v>
      </c>
      <c r="AH15" s="24">
        <f t="shared" si="9"/>
        <v>1429</v>
      </c>
      <c r="AI15" s="24">
        <f t="shared" si="9"/>
        <v>1429</v>
      </c>
      <c r="AJ15" s="24">
        <f t="shared" si="9"/>
        <v>1429</v>
      </c>
      <c r="AK15" s="24">
        <f t="shared" si="9"/>
        <v>1429</v>
      </c>
      <c r="AL15" s="24">
        <f t="shared" si="9"/>
        <v>1429</v>
      </c>
      <c r="AM15" s="24">
        <f t="shared" si="9"/>
        <v>1429</v>
      </c>
      <c r="AN15" s="31"/>
    </row>
    <row r="16" spans="1:40">
      <c r="A16" s="37"/>
      <c r="B16" s="35"/>
      <c r="C16" s="33"/>
      <c r="D16" s="35"/>
      <c r="E16" s="33"/>
      <c r="F16" s="33"/>
      <c r="G16" s="33"/>
      <c r="H16" s="30"/>
      <c r="I16" s="21" t="s">
        <v>14</v>
      </c>
      <c r="J16" s="26">
        <v>0</v>
      </c>
      <c r="K16" s="26"/>
      <c r="L16" s="26"/>
      <c r="M16" s="26"/>
      <c r="N16" s="25" t="s">
        <v>17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31"/>
    </row>
    <row r="17" spans="1:40" ht="14.25" customHeight="1">
      <c r="A17" s="38" t="s">
        <v>23</v>
      </c>
      <c r="B17" s="32" t="s">
        <v>12</v>
      </c>
      <c r="C17" s="32">
        <f>SUMIFS(未交清!Z:Z,未交清!D:D,A:A,未交清!P:P,"3月",未交清!A:A,"番锌")</f>
        <v>6492</v>
      </c>
      <c r="D17" s="35">
        <f>SUMIFS(未交清!Z:Z,未交清!D:D,A:A,未交清!P:P,"4月",未交清!A:A,"番锌")</f>
        <v>27040</v>
      </c>
      <c r="E17" s="32">
        <f>SUM(C17:D18)</f>
        <v>33532</v>
      </c>
      <c r="F17" s="32">
        <f>+E17-SUM(J18:AM18)</f>
        <v>33532</v>
      </c>
      <c r="G17" s="34">
        <f>INT(F17/27)</f>
        <v>1241</v>
      </c>
      <c r="H17" s="29">
        <f>IFERROR(1-F17/E17,"0.0%")</f>
        <v>0</v>
      </c>
      <c r="I17" s="21" t="s">
        <v>16</v>
      </c>
      <c r="J17" s="24">
        <f t="shared" ref="J17:AM17" si="10">$G17</f>
        <v>1241</v>
      </c>
      <c r="K17" s="24">
        <f t="shared" si="10"/>
        <v>1241</v>
      </c>
      <c r="L17" s="24">
        <f t="shared" si="10"/>
        <v>1241</v>
      </c>
      <c r="M17" s="24">
        <f t="shared" si="10"/>
        <v>1241</v>
      </c>
      <c r="N17" s="24">
        <f t="shared" si="10"/>
        <v>1241</v>
      </c>
      <c r="O17" s="24">
        <f t="shared" si="10"/>
        <v>1241</v>
      </c>
      <c r="P17" s="24">
        <f t="shared" si="10"/>
        <v>1241</v>
      </c>
      <c r="Q17" s="24">
        <f t="shared" si="10"/>
        <v>1241</v>
      </c>
      <c r="R17" s="24">
        <f t="shared" si="10"/>
        <v>1241</v>
      </c>
      <c r="S17" s="24">
        <f t="shared" si="10"/>
        <v>1241</v>
      </c>
      <c r="T17" s="24">
        <f t="shared" si="10"/>
        <v>1241</v>
      </c>
      <c r="U17" s="24">
        <f t="shared" si="10"/>
        <v>1241</v>
      </c>
      <c r="V17" s="24">
        <f t="shared" si="10"/>
        <v>1241</v>
      </c>
      <c r="W17" s="24">
        <f t="shared" si="10"/>
        <v>1241</v>
      </c>
      <c r="X17" s="24">
        <f t="shared" si="10"/>
        <v>1241</v>
      </c>
      <c r="Y17" s="24">
        <f t="shared" si="10"/>
        <v>1241</v>
      </c>
      <c r="Z17" s="24">
        <f t="shared" si="10"/>
        <v>1241</v>
      </c>
      <c r="AA17" s="24">
        <f t="shared" si="10"/>
        <v>1241</v>
      </c>
      <c r="AB17" s="24">
        <f t="shared" si="10"/>
        <v>1241</v>
      </c>
      <c r="AC17" s="24">
        <f t="shared" si="10"/>
        <v>1241</v>
      </c>
      <c r="AD17" s="24">
        <f t="shared" si="10"/>
        <v>1241</v>
      </c>
      <c r="AE17" s="24">
        <f t="shared" si="10"/>
        <v>1241</v>
      </c>
      <c r="AF17" s="24">
        <f t="shared" si="10"/>
        <v>1241</v>
      </c>
      <c r="AG17" s="24">
        <f t="shared" si="10"/>
        <v>1241</v>
      </c>
      <c r="AH17" s="24">
        <f t="shared" si="10"/>
        <v>1241</v>
      </c>
      <c r="AI17" s="24">
        <f t="shared" si="10"/>
        <v>1241</v>
      </c>
      <c r="AJ17" s="24">
        <f t="shared" si="10"/>
        <v>1241</v>
      </c>
      <c r="AK17" s="24">
        <f t="shared" si="10"/>
        <v>1241</v>
      </c>
      <c r="AL17" s="24">
        <f t="shared" si="10"/>
        <v>1241</v>
      </c>
      <c r="AM17" s="24">
        <f t="shared" si="10"/>
        <v>1241</v>
      </c>
      <c r="AN17" s="31"/>
    </row>
    <row r="18" spans="1:40">
      <c r="A18" s="39"/>
      <c r="B18" s="33"/>
      <c r="C18" s="33"/>
      <c r="D18" s="35"/>
      <c r="E18" s="33"/>
      <c r="F18" s="33"/>
      <c r="G18" s="33"/>
      <c r="H18" s="30"/>
      <c r="I18" s="21" t="s">
        <v>14</v>
      </c>
      <c r="J18" s="26">
        <v>0</v>
      </c>
      <c r="K18" s="26"/>
      <c r="L18" s="26"/>
      <c r="M18" s="26"/>
      <c r="N18" s="25" t="s">
        <v>17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1"/>
    </row>
    <row r="19" spans="1:40">
      <c r="A19" s="37" t="s">
        <v>24</v>
      </c>
      <c r="B19" s="35" t="s">
        <v>12</v>
      </c>
      <c r="C19" s="32">
        <f>SUM(C3:C18)</f>
        <v>83850</v>
      </c>
      <c r="D19" s="32">
        <f>SUM(D3:D18)</f>
        <v>272463</v>
      </c>
      <c r="E19" s="32">
        <f>SUM(E3:E18)</f>
        <v>356313</v>
      </c>
      <c r="F19" s="32">
        <f>SUM(F3:F18)</f>
        <v>348405</v>
      </c>
      <c r="G19" s="34">
        <f>SUM(G3:G18)</f>
        <v>12901</v>
      </c>
      <c r="H19" s="29">
        <f>IFERROR(1-F19/E19,"")</f>
        <v>2.2193969908479327E-2</v>
      </c>
      <c r="I19" s="21" t="s">
        <v>16</v>
      </c>
      <c r="J19" s="24">
        <f t="shared" ref="J19:AM19" si="11">SUMIFS(J3:J18,$I$3:$I$18,$I$19)</f>
        <v>12901</v>
      </c>
      <c r="K19" s="24">
        <f t="shared" si="11"/>
        <v>12901</v>
      </c>
      <c r="L19" s="24">
        <f t="shared" si="11"/>
        <v>12901</v>
      </c>
      <c r="M19" s="24">
        <f t="shared" si="11"/>
        <v>12901</v>
      </c>
      <c r="N19" s="24">
        <f t="shared" si="11"/>
        <v>12901</v>
      </c>
      <c r="O19" s="24">
        <f t="shared" si="11"/>
        <v>12901</v>
      </c>
      <c r="P19" s="24">
        <f t="shared" si="11"/>
        <v>12901</v>
      </c>
      <c r="Q19" s="24">
        <f t="shared" si="11"/>
        <v>12901</v>
      </c>
      <c r="R19" s="24">
        <f t="shared" si="11"/>
        <v>12901</v>
      </c>
      <c r="S19" s="24">
        <f t="shared" si="11"/>
        <v>12901</v>
      </c>
      <c r="T19" s="24">
        <f t="shared" si="11"/>
        <v>12901</v>
      </c>
      <c r="U19" s="24">
        <f t="shared" si="11"/>
        <v>12901</v>
      </c>
      <c r="V19" s="24">
        <f t="shared" si="11"/>
        <v>12901</v>
      </c>
      <c r="W19" s="24">
        <f t="shared" si="11"/>
        <v>12901</v>
      </c>
      <c r="X19" s="24">
        <f t="shared" si="11"/>
        <v>12901</v>
      </c>
      <c r="Y19" s="24">
        <f t="shared" si="11"/>
        <v>12901</v>
      </c>
      <c r="Z19" s="24">
        <f t="shared" si="11"/>
        <v>12901</v>
      </c>
      <c r="AA19" s="24">
        <f t="shared" si="11"/>
        <v>12901</v>
      </c>
      <c r="AB19" s="24">
        <f t="shared" si="11"/>
        <v>12901</v>
      </c>
      <c r="AC19" s="24">
        <f t="shared" si="11"/>
        <v>12901</v>
      </c>
      <c r="AD19" s="24">
        <f t="shared" si="11"/>
        <v>12901</v>
      </c>
      <c r="AE19" s="24">
        <f t="shared" si="11"/>
        <v>12901</v>
      </c>
      <c r="AF19" s="24">
        <f t="shared" si="11"/>
        <v>12901</v>
      </c>
      <c r="AG19" s="24">
        <f t="shared" si="11"/>
        <v>12901</v>
      </c>
      <c r="AH19" s="24">
        <f t="shared" si="11"/>
        <v>12901</v>
      </c>
      <c r="AI19" s="24">
        <f t="shared" si="11"/>
        <v>12901</v>
      </c>
      <c r="AJ19" s="24">
        <f t="shared" si="11"/>
        <v>12901</v>
      </c>
      <c r="AK19" s="24">
        <f t="shared" si="11"/>
        <v>12901</v>
      </c>
      <c r="AL19" s="24">
        <f t="shared" si="11"/>
        <v>12901</v>
      </c>
      <c r="AM19" s="24">
        <f t="shared" si="11"/>
        <v>12901</v>
      </c>
      <c r="AN19" s="31"/>
    </row>
    <row r="20" spans="1:40">
      <c r="A20" s="37"/>
      <c r="B20" s="35"/>
      <c r="C20" s="33"/>
      <c r="D20" s="33"/>
      <c r="E20" s="33"/>
      <c r="F20" s="33"/>
      <c r="G20" s="33"/>
      <c r="H20" s="30"/>
      <c r="I20" s="21" t="s">
        <v>14</v>
      </c>
      <c r="J20" s="26">
        <v>7908</v>
      </c>
      <c r="K20" s="26"/>
      <c r="L20" s="26"/>
      <c r="M20" s="26"/>
      <c r="N20" s="25" t="s">
        <v>17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31"/>
    </row>
    <row r="21" spans="1:40">
      <c r="W21" s="28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H9:H10"/>
    <mergeCell ref="H11:H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2022-04-01T12:56:37Z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